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LOUSSOUARN Morgan" algorithmName="SHA-512" hashValue="3R+OPAnHI0LmPTURFdTkIOD0WXsXW6oW9uPRfzcrwKczH83bGtdE5zkGlmXrtv9AAuuJsRlJzPshhVjf5upsXg==" saltValue="ZW9/NPrxZyFxN8j8onqs1g==" spinCount="10000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fils\LOUSS2\Desktop\JN RETEX 2025\"/>
    </mc:Choice>
  </mc:AlternateContent>
  <bookViews>
    <workbookView xWindow="0" yWindow="0" windowWidth="23040" windowHeight="11040" tabRatio="820"/>
  </bookViews>
  <sheets>
    <sheet name="ACCUEIL" sheetId="8" r:id="rId1"/>
    <sheet name="CAS 1 Objet" sheetId="28" r:id="rId2"/>
    <sheet name="CAS 1 Cheminée" sheetId="29" r:id="rId3"/>
    <sheet name="CAS 2 Pièce moins 50% pièce" sheetId="27" r:id="rId4"/>
    <sheet name="CAS 3 Pièce sup 50%" sheetId="26" r:id="rId5"/>
    <sheet name="CAS 4 Hab Ind moins 50%" sheetId="25" r:id="rId6"/>
    <sheet name="CAS 5 Hab Ind entre 50 et 80%" sheetId="24" r:id="rId7"/>
    <sheet name="CAS 6 Hab Ind sup à 80" sheetId="23" r:id="rId8"/>
    <sheet name="CAS 7 Hab Col 50-80" sheetId="22" r:id="rId9"/>
    <sheet name="CAS 8 Hab Col sup à 80" sheetId="17" r:id="rId10"/>
    <sheet name="Données" sheetId="4" state="hidden" r:id="rId11"/>
    <sheet name="Espace cultivé" sheetId="18" r:id="rId12"/>
  </sheets>
  <definedNames>
    <definedName name="HABITABLE">Données!$U$1:$U$5</definedName>
    <definedName name="JAUNE">Données!$AG$2:$AG$9</definedName>
    <definedName name="NOIR">Données!$AJ$2:$AJ$9</definedName>
    <definedName name="NON_HABITABLE">Données!$V$1:$V$5</definedName>
    <definedName name="ORANGE">Données!$AH$2:$AH$7</definedName>
    <definedName name="ROUGE">Données!$AI$2:$AI$9</definedName>
    <definedName name="VERT">Données!$AF$2:$AF$7</definedName>
    <definedName name="_xlnm.Print_Area" localSheetId="2">'CAS 1 Cheminée'!$A$1:$AB$66</definedName>
    <definedName name="_xlnm.Print_Area" localSheetId="1">'CAS 1 Objet'!$A$1:$AB$54</definedName>
    <definedName name="_xlnm.Print_Area" localSheetId="3">'CAS 2 Pièce moins 50% pièce'!$A$1:$AB$57</definedName>
    <definedName name="_xlnm.Print_Area" localSheetId="4">'CAS 3 Pièce sup 50%'!$A$1:$AB$61</definedName>
    <definedName name="_xlnm.Print_Area" localSheetId="5">'CAS 4 Hab Ind moins 50%'!$A$1:$AB$55</definedName>
    <definedName name="_xlnm.Print_Area" localSheetId="6">'CAS 5 Hab Ind entre 50 et 80%'!$A$1:$AB$55</definedName>
    <definedName name="_xlnm.Print_Area" localSheetId="7">'CAS 6 Hab Ind sup à 80'!$A$1:$AB$55</definedName>
    <definedName name="_xlnm.Print_Area" localSheetId="8">'CAS 7 Hab Col 50-80'!$A$1:$AB$57</definedName>
    <definedName name="_xlnm.Print_Area" localSheetId="9">'CAS 8 Hab Col sup à 80'!$A$1:$AB$57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24" l="1"/>
  <c r="H49" i="29" l="1"/>
  <c r="A49" i="29"/>
  <c r="Y44" i="29"/>
  <c r="Y35" i="29" l="1"/>
  <c r="Y53" i="29" s="1"/>
  <c r="W62" i="29" l="1"/>
  <c r="W64" i="29" s="1"/>
  <c r="W66" i="29" s="1"/>
  <c r="Y48" i="29"/>
  <c r="X1" i="4"/>
  <c r="Y23" i="17" l="1"/>
  <c r="Y23" i="22"/>
  <c r="Y23" i="23"/>
  <c r="Y23" i="25"/>
  <c r="Y29" i="26"/>
  <c r="Y32" i="28"/>
  <c r="Y26" i="27"/>
  <c r="Y23" i="28"/>
  <c r="Y21" i="17" l="1"/>
  <c r="H40" i="17" l="1"/>
  <c r="A40" i="17"/>
  <c r="Y44" i="17" s="1"/>
  <c r="H38" i="23"/>
  <c r="A38" i="23"/>
  <c r="Y42" i="23" s="1"/>
  <c r="Y32" i="25"/>
  <c r="Y21" i="26" l="1"/>
  <c r="Y38" i="26" l="1"/>
  <c r="Y23" i="27"/>
  <c r="Y35" i="27"/>
  <c r="H37" i="28"/>
  <c r="A37" i="28"/>
  <c r="Y41" i="28" s="1"/>
  <c r="Y36" i="28" l="1"/>
  <c r="H40" i="27"/>
  <c r="A40" i="27"/>
  <c r="H44" i="26"/>
  <c r="A44" i="26"/>
  <c r="Y21" i="25"/>
  <c r="H38" i="25"/>
  <c r="A38" i="25"/>
  <c r="Y42" i="25" s="1"/>
  <c r="Y21" i="24"/>
  <c r="O38" i="24"/>
  <c r="H38" i="24"/>
  <c r="A38" i="24"/>
  <c r="Y32" i="24"/>
  <c r="O38" i="23"/>
  <c r="Y21" i="23"/>
  <c r="Y32" i="23"/>
  <c r="H40" i="22"/>
  <c r="A40" i="22"/>
  <c r="Y21" i="22"/>
  <c r="O40" i="22"/>
  <c r="Y34" i="22"/>
  <c r="Y48" i="26" l="1"/>
  <c r="W57" i="26" s="1"/>
  <c r="W59" i="26" s="1"/>
  <c r="W61" i="26" s="1"/>
  <c r="Y42" i="24"/>
  <c r="W51" i="24" s="1"/>
  <c r="W53" i="24" s="1"/>
  <c r="W55" i="24" s="1"/>
  <c r="Y44" i="22"/>
  <c r="W53" i="22" s="1"/>
  <c r="W55" i="22" s="1"/>
  <c r="W57" i="22" s="1"/>
  <c r="Y44" i="27"/>
  <c r="W53" i="27" s="1"/>
  <c r="W55" i="27" s="1"/>
  <c r="W57" i="27" s="1"/>
  <c r="W51" i="25"/>
  <c r="W53" i="25" s="1"/>
  <c r="W55" i="25" s="1"/>
  <c r="Y37" i="25"/>
  <c r="Y43" i="26"/>
  <c r="Y39" i="27"/>
  <c r="W50" i="28"/>
  <c r="W52" i="28" s="1"/>
  <c r="W54" i="28" s="1"/>
  <c r="Y37" i="24"/>
  <c r="W51" i="23"/>
  <c r="W53" i="23" s="1"/>
  <c r="W55" i="23" s="1"/>
  <c r="Y37" i="23"/>
  <c r="Y39" i="22"/>
  <c r="Y34" i="17" l="1"/>
  <c r="S23" i="18" l="1"/>
  <c r="S27" i="18"/>
  <c r="Y49" i="18"/>
  <c r="Y54" i="18" s="1"/>
  <c r="S33" i="18"/>
  <c r="X33" i="18" s="1"/>
  <c r="S31" i="18"/>
  <c r="X31" i="18" s="1"/>
  <c r="S29" i="18"/>
  <c r="S25" i="18"/>
  <c r="X23" i="18" l="1"/>
  <c r="I42" i="18" s="1"/>
  <c r="X25" i="18"/>
  <c r="N42" i="18" s="1"/>
  <c r="X29" i="18"/>
  <c r="X42" i="18" s="1"/>
  <c r="X27" i="18"/>
  <c r="S42" i="18" s="1"/>
  <c r="W59" i="18" l="1"/>
  <c r="O40" i="17"/>
  <c r="Y39" i="17" l="1"/>
  <c r="W53" i="17" l="1"/>
  <c r="W55" i="17" s="1"/>
  <c r="W57" i="17" s="1"/>
</calcChain>
</file>

<file path=xl/sharedStrings.xml><?xml version="1.0" encoding="utf-8"?>
<sst xmlns="http://schemas.openxmlformats.org/spreadsheetml/2006/main" count="721" uniqueCount="265">
  <si>
    <t xml:space="preserve">Dashboard </t>
  </si>
  <si>
    <t xml:space="preserve">https://jnretex2025.wixsite.com/dashboard </t>
  </si>
  <si>
    <t>La valorisation des opérations de lutte contre l'incendie d'habitations</t>
  </si>
  <si>
    <t>Différents cas</t>
  </si>
  <si>
    <t>Surfaces menacées</t>
  </si>
  <si>
    <t>Surfaces considérées comme sinistrées</t>
  </si>
  <si>
    <t>Limité à un objet</t>
  </si>
  <si>
    <t>Cas 1</t>
  </si>
  <si>
    <r>
      <t xml:space="preserve">La surface détruite </t>
    </r>
    <r>
      <rPr>
        <sz val="11"/>
        <color theme="1"/>
        <rFont val="Calibri"/>
        <family val="2"/>
        <scheme val="minor"/>
      </rPr>
      <t>est limitée à l’objet origine du sinistre</t>
    </r>
  </si>
  <si>
    <t>Surface de la pièce à l’origine du sinistre</t>
  </si>
  <si>
    <t>Uniquement l’objet</t>
  </si>
  <si>
    <t>Limité à une pièce</t>
  </si>
  <si>
    <t>Cas 2</t>
  </si>
  <si>
    <t>La surface détruite est inférieure à 50% de la surface de la pièce</t>
  </si>
  <si>
    <t>Surface sinistrée constatée</t>
  </si>
  <si>
    <t>Cas 3</t>
  </si>
  <si>
    <r>
      <t xml:space="preserve">La surface détruite </t>
    </r>
    <r>
      <rPr>
        <sz val="11"/>
        <color theme="1"/>
        <rFont val="Calibri"/>
        <family val="2"/>
        <scheme val="minor"/>
      </rPr>
      <t>est supérieure à 50% de la surface de la pièce</t>
    </r>
  </si>
  <si>
    <t>Surface de l’habitation à l’origine du sinistre</t>
  </si>
  <si>
    <t>Surface de la pièce</t>
  </si>
  <si>
    <t>Limité à une habitation individuelle</t>
  </si>
  <si>
    <t>Cas 4</t>
  </si>
  <si>
    <t>La surface détruite est inférieure à 50% de la surface de l’habitation</t>
  </si>
  <si>
    <t>Cas 5</t>
  </si>
  <si>
    <t>La surface détruite est supérieure à 50% et inférieure à 80% de la surface de l’habitation</t>
  </si>
  <si>
    <t>Surface de l’habitation à l’origine du sinistre et surface des habitations mitoyennes</t>
  </si>
  <si>
    <t>Cas 6</t>
  </si>
  <si>
    <r>
      <t xml:space="preserve">La surface détruite </t>
    </r>
    <r>
      <rPr>
        <sz val="11"/>
        <color theme="1"/>
        <rFont val="Calibri"/>
        <family val="2"/>
        <scheme val="minor"/>
      </rPr>
      <t>est supérieure à 80% de la surface de l’habitation</t>
    </r>
  </si>
  <si>
    <t>Surface de l’habitation individuelle</t>
  </si>
  <si>
    <t>Développé en habitation collective</t>
  </si>
  <si>
    <t>Cas 7</t>
  </si>
  <si>
    <t>La surface détruite est supérieure à 50% et inférieure à 80% de la surface de l’habitation collective</t>
  </si>
  <si>
    <t>Cas 8</t>
  </si>
  <si>
    <t>La surface détruite est supérieure à 80% de la surface de l’habitation collective</t>
  </si>
  <si>
    <t>Surface de l’habitation collective</t>
  </si>
  <si>
    <t>La valorisation des opérations d'incendie d'espaces cultivés</t>
  </si>
  <si>
    <t>Fiche de calcul pour les opérations d'incendie d'espaces cultivés</t>
  </si>
  <si>
    <t>Sommaire</t>
  </si>
  <si>
    <t>Données à collecter</t>
  </si>
  <si>
    <t>Dashboard</t>
  </si>
  <si>
    <t>Formules automatiques</t>
  </si>
  <si>
    <t>CAS n°1
Calcul de la valeur du sauvé pour un sinistre limité à un objet</t>
  </si>
  <si>
    <t>Les dégâts causés par les fumées ne sont pas pris en compte dans ces calculs</t>
  </si>
  <si>
    <t>DONNEES A COLLECTER</t>
  </si>
  <si>
    <t>Objet concerné</t>
  </si>
  <si>
    <t>Coefficient A</t>
  </si>
  <si>
    <t>Surface habitable</t>
  </si>
  <si>
    <t>Type de pièce</t>
  </si>
  <si>
    <t>Surface non habitable</t>
  </si>
  <si>
    <t>Coefficient B</t>
  </si>
  <si>
    <t>Intensité du feu</t>
  </si>
  <si>
    <t>Coefficient C</t>
  </si>
  <si>
    <t>Mitoyenneté</t>
  </si>
  <si>
    <t>Surface totale de l'habitation Golf (G)</t>
  </si>
  <si>
    <t>Surface totale de l'habitation Delta (D)</t>
  </si>
  <si>
    <t>CALCULS PAR ETAPES</t>
  </si>
  <si>
    <t>Etape 1 - La surface menacée en m²</t>
  </si>
  <si>
    <t>La surface menacée en m² (surface de l'habitation à l'origine du sinistre + les surfaces totales des habitations mitoyenne</t>
  </si>
  <si>
    <t>Etape 2 - La surface préservée en m²</t>
  </si>
  <si>
    <t>La surface menacée en m² (surface de l'habitation à l'origine du sinistre plus les surfaces totales des habitations mitoyenne</t>
  </si>
  <si>
    <t>Surface totale habitable préservée</t>
  </si>
  <si>
    <t>Surface totale non habitable préservée</t>
  </si>
  <si>
    <t>Surface totale des habitations mitoyennes préservée</t>
  </si>
  <si>
    <t>Sans Objet</t>
  </si>
  <si>
    <t>Etape 3 - Surface valorisée en m²</t>
  </si>
  <si>
    <t>Surface valorisée = [ (Surface habitable préservée x Coef A + Surface non habitable préservée x Coef A) x Coef B ] + Σ [ Surface préservée des habitations mitoyennes x Coef C ]</t>
  </si>
  <si>
    <t>MONETISATION DE LA VALEUR DU SAUVE</t>
  </si>
  <si>
    <t xml:space="preserve">https://explore.data.gouv.fr/fr/immobilier?onglet=carte&amp;filtre=tous </t>
  </si>
  <si>
    <t>Commune</t>
  </si>
  <si>
    <t>Adresse</t>
  </si>
  <si>
    <t>Prix moyen du m²</t>
  </si>
  <si>
    <t>Valeur immobilière du sauvé</t>
  </si>
  <si>
    <t>Valeur mobilière du sauvé (8% de la valeur immobilière)</t>
  </si>
  <si>
    <t>Valeur totale du Sauvé</t>
  </si>
  <si>
    <t>CAS n°2
Calcul de la valeur du sauvé pour une pièce détruite à moins de 50 %</t>
  </si>
  <si>
    <t>Surface totale de la pièce</t>
  </si>
  <si>
    <t>Surface sinistrée de la pièce</t>
  </si>
  <si>
    <t>Taux de destruction de la pièce</t>
  </si>
  <si>
    <t>CAS n°3
Calcul de la valeur du sauvé pour une pièce détruite à plus de 50 %</t>
  </si>
  <si>
    <t>Pièce concernée</t>
  </si>
  <si>
    <t>Habitable</t>
  </si>
  <si>
    <t>Chambre</t>
  </si>
  <si>
    <t>Surface habitable totale de l'habitation</t>
  </si>
  <si>
    <t>Surface non habitable totale de l'habitation</t>
  </si>
  <si>
    <t>CAS n°4
Calcul de la valeur du sauvé pour une habitation individuelle détruite à moins de 50 %</t>
  </si>
  <si>
    <t>Taux de destruction de l'habitation</t>
  </si>
  <si>
    <t>CAS n°5
Calcul de la valeur du sauvé pour une habitation individuelle détruite entre 50 % et 80%</t>
  </si>
  <si>
    <t>CAS n°6
Calcul de la valeur du sauvé pour une habitation individuelle détruite à plus de 80%</t>
  </si>
  <si>
    <t>CAS n°7
Calcul de la valeur du sauvé pour une habitation collective détruite entre 50% et 80%</t>
  </si>
  <si>
    <t>Surface totale de l'habitation Bravo (B)</t>
  </si>
  <si>
    <t>Surface totale de l'habitation India (I)</t>
  </si>
  <si>
    <t>Surface totale de l'habitation Sierra (S)</t>
  </si>
  <si>
    <t>CAS n°8
Calcul de la valeur du sauvé pour une habitation collective détruite à plus de 80%</t>
  </si>
  <si>
    <t>Calcul de la valeur du sauvé sur des opérations d'incendie d'espaces cultivés</t>
  </si>
  <si>
    <t>Seules les parcelles cultivant des plantations non pyroresistantes sont prises en compte</t>
  </si>
  <si>
    <t>Conditions météorologiques</t>
  </si>
  <si>
    <t>Vitesse du vent</t>
  </si>
  <si>
    <t>Surface des parcelles sinistrées</t>
  </si>
  <si>
    <t>Type de céréale</t>
  </si>
  <si>
    <t>Surface préservée</t>
  </si>
  <si>
    <t>Surface valorisée</t>
  </si>
  <si>
    <t>Parcelle concernée par le départ de feu</t>
  </si>
  <si>
    <t>Surface totale</t>
  </si>
  <si>
    <t>Blé</t>
  </si>
  <si>
    <t>Surface brûlée</t>
  </si>
  <si>
    <t>Parcelle mitoyenne A</t>
  </si>
  <si>
    <t>Orge</t>
  </si>
  <si>
    <t>Parcelle mitoyenne B</t>
  </si>
  <si>
    <t>Colza (sec)</t>
  </si>
  <si>
    <t>Parcelle mitoyenne C</t>
  </si>
  <si>
    <t>Avoine</t>
  </si>
  <si>
    <t>Parcelle mitoyenne D</t>
  </si>
  <si>
    <t>Parcelle mitoyenne E</t>
  </si>
  <si>
    <t>Type de céréal</t>
  </si>
  <si>
    <t>Rendement</t>
  </si>
  <si>
    <t>Cours de la culture en bourse</t>
  </si>
  <si>
    <t>Quantité de récolte estimé</t>
  </si>
  <si>
    <t>CALCUL PAR ETAPES</t>
  </si>
  <si>
    <t>Etape 1 - La surface préservée en Hectare</t>
  </si>
  <si>
    <t>Surface des parcelles impliquées – Surface brûlées des parcelles) + Surface des parcelles mitoyennes directement menacées cultivées en récolte sur pieds non pyrorésistants</t>
  </si>
  <si>
    <t>Etape 2 - Valorisation des surfaces en hectare</t>
  </si>
  <si>
    <t>Surface valorisée (ha) = Surface préservée (ha) X (Coefficient de pondération météorologique)</t>
  </si>
  <si>
    <t>Nature habitation</t>
  </si>
  <si>
    <t>Objet</t>
  </si>
  <si>
    <t>Situation du feu à l’arrivée
du premier engin d’extinction</t>
  </si>
  <si>
    <t>Pondérations selon les niveaux de l’habitation</t>
  </si>
  <si>
    <t xml:space="preserve">COEF A
Pondérations selon la destination des locaux de l’habitation sinistrée </t>
  </si>
  <si>
    <t>COEF B
Les coefficients d’intensité du sinistre et de
pondération selon les niveaux du feu d’habitation</t>
  </si>
  <si>
    <t>COEF C
Pondérations sur les habitations mitoyennes au regard de l’habitation sinistrée</t>
  </si>
  <si>
    <t>Espaces cultivés non pyrorésistantes</t>
  </si>
  <si>
    <t>Pavillon isolé</t>
  </si>
  <si>
    <t>Barbecue</t>
  </si>
  <si>
    <t>Absence d’incendie à l’arrivée des SP</t>
  </si>
  <si>
    <t xml:space="preserve">Sous-sol et garage en sous-sol </t>
  </si>
  <si>
    <t>Surface habitable (en m²)</t>
  </si>
  <si>
    <t>Feu éteint</t>
  </si>
  <si>
    <t>Feu naissant ou en phase de croissance</t>
  </si>
  <si>
    <t>Feu pleinement développé</t>
  </si>
  <si>
    <t>Feu en régression</t>
  </si>
  <si>
    <t>Pavillon contigu 1 face contiguë</t>
  </si>
  <si>
    <t>Batterie domestique</t>
  </si>
  <si>
    <t>Incendie éteint avant l'arrivée des SP</t>
  </si>
  <si>
    <t>Habitation Supérieure (S) :</t>
  </si>
  <si>
    <t>Non habitable</t>
  </si>
  <si>
    <t>Pavillon contigu 2 faces</t>
  </si>
  <si>
    <t>Bloc Multiprise</t>
  </si>
  <si>
    <t>Traitement de l'incendie par les SP</t>
  </si>
  <si>
    <t>RDC</t>
  </si>
  <si>
    <t>Surface non habitable (en m²)</t>
  </si>
  <si>
    <t>Pavillon contigu 3 faces</t>
  </si>
  <si>
    <t>Bougie</t>
  </si>
  <si>
    <t>2. Habitation mitoyenne sur le même niveau (B, C, D) :</t>
  </si>
  <si>
    <t>Appartement</t>
  </si>
  <si>
    <t>Bouilloire</t>
  </si>
  <si>
    <t>Étage ou comble aménagé (1 pt/étage)</t>
  </si>
  <si>
    <t>Seigle</t>
  </si>
  <si>
    <t>Brasero</t>
  </si>
  <si>
    <t>Habitation Inférieure (I) :</t>
  </si>
  <si>
    <t>Cafetière</t>
  </si>
  <si>
    <t>Comble non aménagé</t>
  </si>
  <si>
    <t>Casserole</t>
  </si>
  <si>
    <t>Cuisine</t>
  </si>
  <si>
    <t>2. Plantes oléagineuses</t>
  </si>
  <si>
    <t>Chargeur</t>
  </si>
  <si>
    <t>Garage mitoyen</t>
  </si>
  <si>
    <t>Tournesol</t>
  </si>
  <si>
    <t>Chaudière</t>
  </si>
  <si>
    <t>Séjour</t>
  </si>
  <si>
    <t>Cheminée éthanol</t>
  </si>
  <si>
    <t>Salle à manger</t>
  </si>
  <si>
    <t>Salle de bain</t>
  </si>
  <si>
    <t>3. Plantes fourragères sèches</t>
  </si>
  <si>
    <t>Cigarette électronique</t>
  </si>
  <si>
    <t>Luzerne (en période sèche)</t>
  </si>
  <si>
    <t>Engin electrique à batterie</t>
  </si>
  <si>
    <t>Sorgho (non irrigué)</t>
  </si>
  <si>
    <t>Fer à repasser</t>
  </si>
  <si>
    <t>Garage</t>
  </si>
  <si>
    <t>Fétuque ou dactyle non pâturé ou fauché</t>
  </si>
  <si>
    <t>Véranda</t>
  </si>
  <si>
    <t>Cellier</t>
  </si>
  <si>
    <t>4. Cultures de type jachère ou en friche</t>
  </si>
  <si>
    <t>Séchoir</t>
  </si>
  <si>
    <t>Champs laissés à l’abandon, avec repousse spontanée</t>
  </si>
  <si>
    <t>Combles</t>
  </si>
  <si>
    <t>5. Vergers et vignes mal entretenus (sols enherbés secs)</t>
  </si>
  <si>
    <t>lave linge</t>
  </si>
  <si>
    <t>Vigne non désherbée</t>
  </si>
  <si>
    <t>Lave vaissel</t>
  </si>
  <si>
    <t>Oliviers avec herbes sèches à leur pied</t>
  </si>
  <si>
    <t>Micro onde</t>
  </si>
  <si>
    <t>Onduleur</t>
  </si>
  <si>
    <t>6. Cultures industrielles sèches ou récoltées</t>
  </si>
  <si>
    <t>Ordinateur</t>
  </si>
  <si>
    <t>Tabac (sèché sur pied ou entreposé)</t>
  </si>
  <si>
    <t>Plaque electrique</t>
  </si>
  <si>
    <t>Chanvre (en phase sèche ou stocké)</t>
  </si>
  <si>
    <t>Plaques induction</t>
  </si>
  <si>
    <t>Plaque vitro céramiques</t>
  </si>
  <si>
    <t>Poele</t>
  </si>
  <si>
    <t>PPV</t>
  </si>
  <si>
    <t>Radiateur</t>
  </si>
  <si>
    <t>Sèche linge</t>
  </si>
  <si>
    <t>Téléphone portable</t>
  </si>
  <si>
    <t>Télévision</t>
  </si>
  <si>
    <t>Sens du vent</t>
  </si>
  <si>
    <t>Indice IEPx - IFMx</t>
  </si>
  <si>
    <t>Coefficient de pondération</t>
  </si>
  <si>
    <t>Nord</t>
  </si>
  <si>
    <t>Nord-Est</t>
  </si>
  <si>
    <t>Est</t>
  </si>
  <si>
    <t>Sud-Est</t>
  </si>
  <si>
    <t>Sud</t>
  </si>
  <si>
    <t>Ouest</t>
  </si>
  <si>
    <t>Nord-Ouest</t>
  </si>
  <si>
    <t>Si la case est rouge, vous n'être pas dans le bon cas d'usage</t>
  </si>
  <si>
    <t>Surface habitable sinistrée de l'habitation</t>
  </si>
  <si>
    <t>Surface menacée de la pièce</t>
  </si>
  <si>
    <t>Sans objet</t>
  </si>
  <si>
    <t>La surface de la pièce en m²</t>
  </si>
  <si>
    <t>La surface menacée en m² - la surface sinistrée en m²</t>
  </si>
  <si>
    <t>Surface non habitable sinistrée de l'habitation</t>
  </si>
  <si>
    <t>TYPE</t>
  </si>
  <si>
    <t>PIECE</t>
  </si>
  <si>
    <t>HABITABLE</t>
  </si>
  <si>
    <t>NON HABITABLE</t>
  </si>
  <si>
    <t>CEREALES A PAILLE SECHE</t>
  </si>
  <si>
    <t>Four</t>
  </si>
  <si>
    <t>Friteuse</t>
  </si>
  <si>
    <t>Gazinière</t>
  </si>
  <si>
    <t>Grille pain</t>
  </si>
  <si>
    <t>Hotte cuisine</t>
  </si>
  <si>
    <t>La surface de la pièce à l'origine du sinistre en m²</t>
  </si>
  <si>
    <t>La surface menacée en m² (surface menacée - surface sinistrée)</t>
  </si>
  <si>
    <t>Jaune</t>
  </si>
  <si>
    <t>Orange</t>
  </si>
  <si>
    <t>Rouge</t>
  </si>
  <si>
    <t>Noir</t>
  </si>
  <si>
    <t>Vert</t>
  </si>
  <si>
    <t>Niveau de vigilance</t>
  </si>
  <si>
    <t>Entre 20 et 30 Km/h</t>
  </si>
  <si>
    <t>Inférieur à 10 Km/h</t>
  </si>
  <si>
    <t>Supérieur à 40 Km/h</t>
  </si>
  <si>
    <t>Vigilance</t>
  </si>
  <si>
    <t>Inférieur à 20 Km/h</t>
  </si>
  <si>
    <t>Supérieur à 30 Km/h</t>
  </si>
  <si>
    <t>Entre 10 et 20 km/h</t>
  </si>
  <si>
    <t>Entre 20 et 40 km/h</t>
  </si>
  <si>
    <t>Entre 10 et 30 km/h</t>
  </si>
  <si>
    <t>Entre 20 et 40 Km/h</t>
  </si>
  <si>
    <t>Entre 30 et 40 km/h</t>
  </si>
  <si>
    <t>Pièce n°1</t>
  </si>
  <si>
    <t>Surfaces habitables</t>
  </si>
  <si>
    <t>Pièce n°2</t>
  </si>
  <si>
    <t>Pièce n°3</t>
  </si>
  <si>
    <t>Pièce n°4</t>
  </si>
  <si>
    <t>Pièce n°5</t>
  </si>
  <si>
    <t>Pièce n°6</t>
  </si>
  <si>
    <t>Surface sinistrée</t>
  </si>
  <si>
    <t>Cas du feu de cheminée limité au conduit</t>
  </si>
  <si>
    <t>Surface des pièces traversées par le conduit</t>
  </si>
  <si>
    <t>Uniquement le conduit</t>
  </si>
  <si>
    <t>Cas du feu de cheminée qui s'est propagé</t>
  </si>
  <si>
    <t>Feu de cheminée</t>
  </si>
  <si>
    <t>CAS n°1
Calcul de la valeur du sauvé pour un sinistre lié au feu de cheminée</t>
  </si>
  <si>
    <t>https://draaf.pays-de-la-loire.agriculture.gouv.fr/IMG/pdf/conjoncture_2024_5_gc072024.pdf?utm_source=chatgpt.com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</si>
</sst>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General\ &quot;m²&quot;"/>
    <numFmt numFmtId="165" formatCode="General\ &quot;km/h&quot;"/>
    <numFmt numFmtId="166" formatCode="General\ &quot;Ha&quot;"/>
    <numFmt numFmtId="167" formatCode="General\ &quot;€/Tonne&quot;"/>
    <numFmt numFmtId="168" formatCode="General\ &quot;T/Ha&quot;"/>
    <numFmt numFmtId="169" formatCode="General\ &quot;T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9"/>
      <color rgb="FF231F20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auto="1"/>
      </right>
      <top style="thin">
        <color rgb="FF002060"/>
      </top>
      <bottom/>
      <diagonal/>
    </border>
    <border>
      <left/>
      <right style="thin">
        <color auto="1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/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3" fillId="11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"/>
    </xf>
    <xf numFmtId="0" fontId="0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0" fillId="0" borderId="0" xfId="0" applyFill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8" fillId="0" borderId="0" xfId="2" applyProtection="1">
      <protection hidden="1"/>
    </xf>
    <xf numFmtId="0" fontId="0" fillId="0" borderId="0" xfId="0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8" fillId="0" borderId="0" xfId="2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164" fontId="3" fillId="0" borderId="0" xfId="0" applyNumberFormat="1" applyFont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9" fillId="0" borderId="34" xfId="0" applyFont="1" applyBorder="1" applyAlignment="1" applyProtection="1">
      <alignment vertical="justify" wrapText="1"/>
      <protection hidden="1"/>
    </xf>
    <xf numFmtId="0" fontId="5" fillId="0" borderId="0" xfId="0" applyFont="1" applyAlignment="1" applyProtection="1">
      <alignment horizontal="left"/>
      <protection hidden="1"/>
    </xf>
    <xf numFmtId="164" fontId="14" fillId="0" borderId="0" xfId="4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9" fillId="0" borderId="0" xfId="0" applyFont="1" applyAlignment="1" applyProtection="1">
      <alignment vertical="justify" wrapText="1"/>
      <protection hidden="1"/>
    </xf>
    <xf numFmtId="0" fontId="27" fillId="0" borderId="0" xfId="0" applyFont="1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justify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justify" wrapText="1"/>
      <protection hidden="1"/>
    </xf>
    <xf numFmtId="166" fontId="15" fillId="0" borderId="0" xfId="3" applyNumberFormat="1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8" fillId="2" borderId="6" xfId="2" applyFill="1" applyBorder="1" applyAlignment="1" applyProtection="1">
      <alignment horizontal="center" vertical="center" wrapText="1"/>
      <protection hidden="1"/>
    </xf>
    <xf numFmtId="0" fontId="8" fillId="2" borderId="3" xfId="2" applyFill="1" applyBorder="1" applyAlignment="1" applyProtection="1">
      <alignment horizontal="center" vertical="center" wrapText="1"/>
      <protection hidden="1"/>
    </xf>
    <xf numFmtId="0" fontId="8" fillId="2" borderId="9" xfId="2" applyFill="1" applyBorder="1" applyAlignment="1" applyProtection="1">
      <alignment horizontal="center" vertical="center" wrapText="1"/>
      <protection hidden="1"/>
    </xf>
    <xf numFmtId="0" fontId="8" fillId="2" borderId="10" xfId="2" applyFill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8" fillId="2" borderId="1" xfId="2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8" fillId="0" borderId="0" xfId="2" applyAlignment="1" applyProtection="1">
      <alignment horizontal="center"/>
      <protection hidden="1"/>
    </xf>
    <xf numFmtId="0" fontId="24" fillId="0" borderId="0" xfId="2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11" fillId="9" borderId="0" xfId="0" applyFont="1" applyFill="1" applyAlignment="1" applyProtection="1">
      <alignment horizontal="center" wrapText="1"/>
      <protection hidden="1"/>
    </xf>
    <xf numFmtId="0" fontId="11" fillId="9" borderId="0" xfId="0" applyFont="1" applyFill="1" applyAlignment="1" applyProtection="1">
      <alignment horizontal="center"/>
      <protection hidden="1"/>
    </xf>
    <xf numFmtId="0" fontId="11" fillId="6" borderId="0" xfId="0" applyFont="1" applyFill="1" applyAlignment="1" applyProtection="1">
      <alignment horizontal="center" wrapText="1"/>
      <protection hidden="1"/>
    </xf>
    <xf numFmtId="0" fontId="11" fillId="6" borderId="0" xfId="0" applyFont="1" applyFill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16" fillId="10" borderId="0" xfId="0" applyFont="1" applyFill="1" applyAlignment="1" applyProtection="1">
      <alignment horizontal="center" wrapText="1"/>
      <protection hidden="1"/>
    </xf>
    <xf numFmtId="0" fontId="16" fillId="10" borderId="0" xfId="0" applyFont="1" applyFill="1" applyAlignment="1" applyProtection="1">
      <alignment horizontal="center"/>
      <protection hidden="1"/>
    </xf>
    <xf numFmtId="0" fontId="8" fillId="0" borderId="0" xfId="2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34" xfId="0" applyFont="1" applyBorder="1" applyAlignment="1" applyProtection="1">
      <alignment horizontal="center"/>
      <protection hidden="1"/>
    </xf>
    <xf numFmtId="44" fontId="15" fillId="0" borderId="31" xfId="0" applyNumberFormat="1" applyFont="1" applyBorder="1" applyAlignment="1" applyProtection="1">
      <alignment horizontal="center"/>
      <protection hidden="1"/>
    </xf>
    <xf numFmtId="44" fontId="15" fillId="0" borderId="32" xfId="0" applyNumberFormat="1" applyFont="1" applyBorder="1" applyAlignment="1" applyProtection="1">
      <alignment horizontal="center"/>
      <protection hidden="1"/>
    </xf>
    <xf numFmtId="44" fontId="15" fillId="0" borderId="33" xfId="0" applyNumberFormat="1" applyFont="1" applyBorder="1" applyAlignment="1" applyProtection="1">
      <alignment horizontal="center"/>
      <protection hidden="1"/>
    </xf>
    <xf numFmtId="0" fontId="14" fillId="12" borderId="1" xfId="0" applyFont="1" applyFill="1" applyBorder="1" applyAlignment="1" applyProtection="1">
      <alignment horizontal="center" vertical="center"/>
      <protection hidden="1"/>
    </xf>
    <xf numFmtId="44" fontId="0" fillId="12" borderId="1" xfId="1" applyFont="1" applyFill="1" applyBorder="1" applyAlignment="1" applyProtection="1">
      <alignment horizontal="center" vertical="center"/>
      <protection hidden="1"/>
    </xf>
    <xf numFmtId="0" fontId="14" fillId="5" borderId="0" xfId="3" applyFont="1" applyFill="1" applyAlignment="1" applyProtection="1">
      <alignment horizont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3" fillId="2" borderId="4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64" fontId="15" fillId="0" borderId="25" xfId="5" applyNumberFormat="1" applyFont="1" applyFill="1" applyBorder="1" applyAlignment="1" applyProtection="1">
      <alignment horizontal="center" vertical="center"/>
      <protection hidden="1"/>
    </xf>
    <xf numFmtId="164" fontId="15" fillId="0" borderId="26" xfId="5" applyNumberFormat="1" applyFont="1" applyFill="1" applyBorder="1" applyAlignment="1" applyProtection="1">
      <alignment horizontal="center" vertical="center"/>
      <protection hidden="1"/>
    </xf>
    <xf numFmtId="164" fontId="15" fillId="0" borderId="27" xfId="5" applyNumberFormat="1" applyFont="1" applyFill="1" applyBorder="1" applyAlignment="1" applyProtection="1">
      <alignment horizontal="center" vertical="center"/>
      <protection hidden="1"/>
    </xf>
    <xf numFmtId="164" fontId="15" fillId="0" borderId="28" xfId="5" applyNumberFormat="1" applyFont="1" applyFill="1" applyBorder="1" applyAlignment="1" applyProtection="1">
      <alignment horizontal="center" vertical="center"/>
      <protection hidden="1"/>
    </xf>
    <xf numFmtId="164" fontId="15" fillId="0" borderId="29" xfId="5" applyNumberFormat="1" applyFont="1" applyFill="1" applyBorder="1" applyAlignment="1" applyProtection="1">
      <alignment horizontal="center" vertical="center"/>
      <protection hidden="1"/>
    </xf>
    <xf numFmtId="164" fontId="15" fillId="0" borderId="30" xfId="5" applyNumberFormat="1" applyFont="1" applyFill="1" applyBorder="1" applyAlignment="1" applyProtection="1">
      <alignment horizontal="center" vertical="center"/>
      <protection hidden="1"/>
    </xf>
    <xf numFmtId="164" fontId="0" fillId="0" borderId="35" xfId="0" applyNumberFormat="1" applyBorder="1" applyAlignment="1" applyProtection="1">
      <alignment horizontal="center" vertical="center"/>
      <protection hidden="1"/>
    </xf>
    <xf numFmtId="164" fontId="23" fillId="3" borderId="12" xfId="0" applyNumberFormat="1" applyFont="1" applyFill="1" applyBorder="1" applyAlignment="1" applyProtection="1">
      <alignment horizontal="center" vertical="center"/>
      <protection hidden="1"/>
    </xf>
    <xf numFmtId="164" fontId="23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justify" vertical="center" wrapText="1"/>
      <protection hidden="1"/>
    </xf>
    <xf numFmtId="164" fontId="15" fillId="0" borderId="31" xfId="5" applyNumberFormat="1" applyFont="1" applyFill="1" applyBorder="1" applyAlignment="1" applyProtection="1">
      <alignment horizontal="center" vertical="center"/>
      <protection hidden="1"/>
    </xf>
    <xf numFmtId="164" fontId="15" fillId="0" borderId="32" xfId="5" applyNumberFormat="1" applyFont="1" applyFill="1" applyBorder="1" applyAlignment="1" applyProtection="1">
      <alignment horizontal="center" vertical="center"/>
      <protection hidden="1"/>
    </xf>
    <xf numFmtId="164" fontId="15" fillId="0" borderId="33" xfId="5" applyNumberFormat="1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64" fontId="23" fillId="3" borderId="4" xfId="0" applyNumberFormat="1" applyFont="1" applyFill="1" applyBorder="1" applyAlignment="1" applyProtection="1">
      <alignment horizontal="center"/>
      <protection hidden="1"/>
    </xf>
    <xf numFmtId="164" fontId="23" fillId="3" borderId="12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 vertical="justify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alignment horizontal="center"/>
      <protection hidden="1"/>
    </xf>
    <xf numFmtId="164" fontId="3" fillId="4" borderId="8" xfId="0" applyNumberFormat="1" applyFont="1" applyFill="1" applyBorder="1" applyAlignment="1" applyProtection="1">
      <alignment horizontal="center"/>
      <protection hidden="1"/>
    </xf>
    <xf numFmtId="164" fontId="3" fillId="4" borderId="4" xfId="0" applyNumberFormat="1" applyFont="1" applyFill="1" applyBorder="1" applyAlignment="1" applyProtection="1">
      <alignment horizontal="center"/>
      <protection hidden="1"/>
    </xf>
    <xf numFmtId="164" fontId="3" fillId="4" borderId="12" xfId="0" applyNumberFormat="1" applyFont="1" applyFill="1" applyBorder="1" applyAlignment="1" applyProtection="1">
      <alignment horizontal="center"/>
      <protection hidden="1"/>
    </xf>
    <xf numFmtId="0" fontId="15" fillId="0" borderId="31" xfId="5" applyNumberFormat="1" applyFont="1" applyFill="1" applyBorder="1" applyAlignment="1" applyProtection="1">
      <alignment horizontal="center" vertical="center"/>
      <protection hidden="1"/>
    </xf>
    <xf numFmtId="0" fontId="15" fillId="0" borderId="32" xfId="5" applyNumberFormat="1" applyFont="1" applyFill="1" applyBorder="1" applyAlignment="1" applyProtection="1">
      <alignment horizontal="center" vertical="center"/>
      <protection hidden="1"/>
    </xf>
    <xf numFmtId="0" fontId="15" fillId="0" borderId="33" xfId="5" applyNumberFormat="1" applyFont="1" applyFill="1" applyBorder="1" applyAlignment="1" applyProtection="1">
      <alignment horizontal="center" vertical="center"/>
      <protection hidden="1"/>
    </xf>
    <xf numFmtId="0" fontId="2" fillId="6" borderId="9" xfId="0" applyFont="1" applyFill="1" applyBorder="1" applyAlignment="1" applyProtection="1">
      <alignment horizontal="left" wrapText="1"/>
      <protection hidden="1"/>
    </xf>
    <xf numFmtId="0" fontId="2" fillId="6" borderId="5" xfId="0" applyFont="1" applyFill="1" applyBorder="1" applyAlignment="1" applyProtection="1">
      <alignment horizontal="left"/>
      <protection hidden="1"/>
    </xf>
    <xf numFmtId="0" fontId="17" fillId="0" borderId="9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left"/>
      <protection hidden="1"/>
    </xf>
    <xf numFmtId="0" fontId="17" fillId="0" borderId="10" xfId="0" applyFont="1" applyBorder="1" applyAlignment="1" applyProtection="1">
      <alignment horizontal="left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164" fontId="3" fillId="4" borderId="2" xfId="0" applyNumberFormat="1" applyFont="1" applyFill="1" applyBorder="1" applyAlignment="1" applyProtection="1">
      <alignment horizontal="center"/>
      <protection hidden="1"/>
    </xf>
    <xf numFmtId="164" fontId="3" fillId="4" borderId="3" xfId="0" applyNumberFormat="1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left" wrapText="1"/>
      <protection hidden="1"/>
    </xf>
    <xf numFmtId="0" fontId="2" fillId="6" borderId="2" xfId="0" applyFont="1" applyFill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2" xfId="0" applyFont="1" applyBorder="1" applyAlignment="1" applyProtection="1">
      <alignment horizontal="left"/>
      <protection hidden="1"/>
    </xf>
    <xf numFmtId="0" fontId="17" fillId="0" borderId="3" xfId="0" applyFont="1" applyBorder="1" applyAlignment="1" applyProtection="1">
      <alignment horizontal="left"/>
      <protection hidden="1"/>
    </xf>
    <xf numFmtId="0" fontId="21" fillId="3" borderId="0" xfId="2" applyFont="1" applyFill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164" fontId="3" fillId="4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9" fontId="3" fillId="0" borderId="31" xfId="0" applyNumberFormat="1" applyFont="1" applyBorder="1" applyAlignment="1" applyProtection="1">
      <alignment horizontal="center"/>
      <protection hidden="1"/>
    </xf>
    <xf numFmtId="9" fontId="3" fillId="0" borderId="32" xfId="0" applyNumberFormat="1" applyFont="1" applyBorder="1" applyAlignment="1" applyProtection="1">
      <alignment horizontal="center"/>
      <protection hidden="1"/>
    </xf>
    <xf numFmtId="9" fontId="3" fillId="0" borderId="33" xfId="0" applyNumberFormat="1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right" vertical="top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6" borderId="13" xfId="0" applyFont="1" applyFill="1" applyBorder="1" applyAlignment="1" applyProtection="1">
      <alignment horizontal="left" wrapText="1"/>
      <protection hidden="1"/>
    </xf>
    <xf numFmtId="0" fontId="2" fillId="6" borderId="14" xfId="0" applyFont="1" applyFill="1" applyBorder="1" applyAlignment="1" applyProtection="1">
      <alignment horizontal="left"/>
      <protection hidden="1"/>
    </xf>
    <xf numFmtId="0" fontId="17" fillId="0" borderId="15" xfId="0" applyFont="1" applyBorder="1" applyAlignment="1" applyProtection="1">
      <alignment horizontal="left"/>
      <protection hidden="1"/>
    </xf>
    <xf numFmtId="0" fontId="17" fillId="0" borderId="14" xfId="0" applyFont="1" applyBorder="1" applyAlignment="1" applyProtection="1">
      <alignment horizontal="left"/>
      <protection hidden="1"/>
    </xf>
    <xf numFmtId="0" fontId="17" fillId="0" borderId="16" xfId="0" applyFont="1" applyBorder="1" applyAlignment="1" applyProtection="1">
      <alignment horizontal="left"/>
      <protection hidden="1"/>
    </xf>
    <xf numFmtId="164" fontId="3" fillId="4" borderId="5" xfId="0" applyNumberFormat="1" applyFont="1" applyFill="1" applyBorder="1" applyAlignment="1" applyProtection="1">
      <alignment horizontal="center"/>
      <protection hidden="1"/>
    </xf>
    <xf numFmtId="164" fontId="3" fillId="4" borderId="10" xfId="0" applyNumberFormat="1" applyFont="1" applyFill="1" applyBorder="1" applyAlignment="1" applyProtection="1">
      <alignment horizontal="center"/>
      <protection hidden="1"/>
    </xf>
    <xf numFmtId="0" fontId="2" fillId="6" borderId="17" xfId="0" applyFont="1" applyFill="1" applyBorder="1" applyAlignment="1" applyProtection="1">
      <alignment horizontal="left" wrapText="1"/>
      <protection hidden="1"/>
    </xf>
    <xf numFmtId="0" fontId="2" fillId="6" borderId="18" xfId="0" applyFont="1" applyFill="1" applyBorder="1" applyAlignment="1" applyProtection="1">
      <alignment horizontal="left"/>
      <protection hidden="1"/>
    </xf>
    <xf numFmtId="0" fontId="17" fillId="0" borderId="19" xfId="0" applyFont="1" applyBorder="1" applyAlignment="1" applyProtection="1">
      <alignment horizontal="left"/>
      <protection hidden="1"/>
    </xf>
    <xf numFmtId="0" fontId="17" fillId="0" borderId="18" xfId="0" applyFont="1" applyBorder="1" applyAlignment="1" applyProtection="1">
      <alignment horizontal="left"/>
      <protection hidden="1"/>
    </xf>
    <xf numFmtId="0" fontId="17" fillId="0" borderId="20" xfId="0" applyFont="1" applyBorder="1" applyAlignment="1" applyProtection="1">
      <alignment horizontal="left"/>
      <protection hidden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164" fontId="15" fillId="0" borderId="3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justify" vertical="justify" wrapText="1"/>
      <protection hidden="1"/>
    </xf>
    <xf numFmtId="0" fontId="17" fillId="0" borderId="24" xfId="0" applyFont="1" applyBorder="1" applyAlignment="1" applyProtection="1">
      <alignment horizontal="left"/>
      <protection hidden="1"/>
    </xf>
    <xf numFmtId="0" fontId="17" fillId="0" borderId="23" xfId="0" applyFont="1" applyBorder="1" applyAlignment="1" applyProtection="1">
      <alignment horizontal="left"/>
      <protection hidden="1"/>
    </xf>
    <xf numFmtId="0" fontId="17" fillId="0" borderId="19" xfId="0" applyFont="1" applyBorder="1" applyAlignment="1" applyProtection="1">
      <alignment horizontal="center"/>
      <protection hidden="1"/>
    </xf>
    <xf numFmtId="0" fontId="17" fillId="0" borderId="18" xfId="0" applyFont="1" applyBorder="1" applyAlignment="1" applyProtection="1">
      <alignment horizontal="center"/>
      <protection hidden="1"/>
    </xf>
    <xf numFmtId="0" fontId="17" fillId="0" borderId="20" xfId="0" applyFont="1" applyBorder="1" applyAlignment="1" applyProtection="1">
      <alignment horizontal="center"/>
      <protection hidden="1"/>
    </xf>
    <xf numFmtId="0" fontId="17" fillId="0" borderId="15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center"/>
      <protection hidden="1"/>
    </xf>
    <xf numFmtId="0" fontId="17" fillId="0" borderId="16" xfId="0" applyFont="1" applyBorder="1" applyAlignment="1" applyProtection="1">
      <alignment horizontal="center"/>
      <protection hidden="1"/>
    </xf>
    <xf numFmtId="164" fontId="15" fillId="0" borderId="36" xfId="0" applyNumberFormat="1" applyFont="1" applyBorder="1" applyAlignment="1" applyProtection="1">
      <alignment horizontal="center" vertical="center"/>
      <protection hidden="1"/>
    </xf>
    <xf numFmtId="164" fontId="15" fillId="0" borderId="37" xfId="0" applyNumberFormat="1" applyFont="1" applyBorder="1" applyAlignment="1" applyProtection="1">
      <alignment horizontal="center" vertical="center"/>
      <protection hidden="1"/>
    </xf>
    <xf numFmtId="164" fontId="15" fillId="0" borderId="38" xfId="0" applyNumberFormat="1" applyFont="1" applyBorder="1" applyAlignment="1" applyProtection="1">
      <alignment horizontal="center" vertical="center"/>
      <protection hidden="1"/>
    </xf>
    <xf numFmtId="0" fontId="2" fillId="6" borderId="17" xfId="0" applyFont="1" applyFill="1" applyBorder="1" applyAlignment="1" applyProtection="1">
      <alignment horizontal="left" vertical="center" wrapText="1"/>
      <protection hidden="1"/>
    </xf>
    <xf numFmtId="0" fontId="2" fillId="6" borderId="18" xfId="0" applyFont="1" applyFill="1" applyBorder="1" applyAlignment="1" applyProtection="1">
      <alignment horizontal="left" vertical="center"/>
      <protection hidden="1"/>
    </xf>
    <xf numFmtId="0" fontId="2" fillId="6" borderId="13" xfId="0" applyFont="1" applyFill="1" applyBorder="1" applyAlignment="1" applyProtection="1">
      <alignment horizontal="left" vertical="center" wrapText="1"/>
      <protection hidden="1"/>
    </xf>
    <xf numFmtId="0" fontId="2" fillId="6" borderId="14" xfId="0" applyFont="1" applyFill="1" applyBorder="1" applyAlignment="1" applyProtection="1">
      <alignment horizontal="left" vertical="center"/>
      <protection hidden="1"/>
    </xf>
    <xf numFmtId="0" fontId="17" fillId="0" borderId="15" xfId="0" applyFont="1" applyBorder="1" applyAlignment="1" applyProtection="1">
      <alignment horizontal="left" wrapText="1"/>
      <protection hidden="1"/>
    </xf>
    <xf numFmtId="0" fontId="17" fillId="0" borderId="14" xfId="0" applyFont="1" applyBorder="1" applyAlignment="1" applyProtection="1">
      <alignment horizontal="left" wrapText="1"/>
      <protection hidden="1"/>
    </xf>
    <xf numFmtId="0" fontId="17" fillId="0" borderId="16" xfId="0" applyFont="1" applyBorder="1" applyAlignment="1" applyProtection="1">
      <alignment horizontal="left" wrapText="1"/>
      <protection hidden="1"/>
    </xf>
    <xf numFmtId="9" fontId="13" fillId="0" borderId="31" xfId="0" applyNumberFormat="1" applyFont="1" applyBorder="1" applyAlignment="1" applyProtection="1">
      <alignment horizontal="center"/>
      <protection hidden="1"/>
    </xf>
    <xf numFmtId="9" fontId="13" fillId="0" borderId="32" xfId="0" applyNumberFormat="1" applyFont="1" applyBorder="1" applyAlignment="1" applyProtection="1">
      <alignment horizontal="center"/>
      <protection hidden="1"/>
    </xf>
    <xf numFmtId="9" fontId="13" fillId="0" borderId="33" xfId="0" applyNumberFormat="1" applyFont="1" applyBorder="1" applyAlignment="1" applyProtection="1">
      <alignment horizontal="center"/>
      <protection hidden="1"/>
    </xf>
    <xf numFmtId="0" fontId="17" fillId="0" borderId="22" xfId="0" applyFont="1" applyBorder="1" applyAlignment="1" applyProtection="1">
      <alignment horizontal="left"/>
      <protection hidden="1"/>
    </xf>
    <xf numFmtId="0" fontId="17" fillId="0" borderId="15" xfId="0" applyFont="1" applyBorder="1" applyAlignment="1" applyProtection="1">
      <alignment horizontal="justify" wrapText="1"/>
      <protection hidden="1"/>
    </xf>
    <xf numFmtId="0" fontId="17" fillId="0" borderId="14" xfId="0" applyFont="1" applyBorder="1" applyAlignment="1" applyProtection="1">
      <alignment horizontal="justify" wrapText="1"/>
      <protection hidden="1"/>
    </xf>
    <xf numFmtId="0" fontId="17" fillId="0" borderId="21" xfId="0" applyFont="1" applyBorder="1" applyAlignment="1" applyProtection="1">
      <alignment horizontal="justify" wrapText="1"/>
      <protection hidden="1"/>
    </xf>
    <xf numFmtId="0" fontId="17" fillId="0" borderId="16" xfId="0" applyFont="1" applyBorder="1" applyAlignment="1" applyProtection="1">
      <alignment horizontal="justify" wrapText="1"/>
      <protection hidden="1"/>
    </xf>
    <xf numFmtId="0" fontId="19" fillId="0" borderId="34" xfId="0" applyFont="1" applyBorder="1" applyAlignment="1" applyProtection="1">
      <alignment horizontal="center" vertical="center"/>
      <protection hidden="1"/>
    </xf>
    <xf numFmtId="0" fontId="0" fillId="14" borderId="0" xfId="0" applyFill="1" applyAlignment="1">
      <alignment horizontal="center"/>
    </xf>
    <xf numFmtId="0" fontId="13" fillId="0" borderId="1" xfId="0" applyFont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167" fontId="3" fillId="0" borderId="1" xfId="0" applyNumberFormat="1" applyFont="1" applyBorder="1" applyAlignment="1" applyProtection="1">
      <alignment horizontal="center" vertical="center"/>
      <protection hidden="1"/>
    </xf>
    <xf numFmtId="0" fontId="3" fillId="15" borderId="1" xfId="0" applyFont="1" applyFill="1" applyBorder="1" applyAlignment="1" applyProtection="1">
      <alignment horizontal="center"/>
      <protection hidden="1"/>
    </xf>
    <xf numFmtId="169" fontId="3" fillId="0" borderId="36" xfId="0" applyNumberFormat="1" applyFont="1" applyBorder="1" applyAlignment="1" applyProtection="1">
      <alignment horizontal="center" vertical="center"/>
      <protection hidden="1"/>
    </xf>
    <xf numFmtId="169" fontId="3" fillId="0" borderId="37" xfId="0" applyNumberFormat="1" applyFont="1" applyBorder="1" applyAlignment="1" applyProtection="1">
      <alignment horizontal="center" vertical="center"/>
      <protection hidden="1"/>
    </xf>
    <xf numFmtId="169" fontId="3" fillId="0" borderId="38" xfId="0" applyNumberFormat="1" applyFont="1" applyBorder="1" applyAlignment="1" applyProtection="1">
      <alignment horizontal="center" vertic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166" fontId="13" fillId="0" borderId="3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6" fillId="10" borderId="0" xfId="0" applyFont="1" applyFill="1" applyAlignment="1" applyProtection="1">
      <alignment horizontal="center" vertical="center" wrapText="1"/>
      <protection hidden="1"/>
    </xf>
    <xf numFmtId="0" fontId="16" fillId="10" borderId="0" xfId="0" applyFont="1" applyFill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justify" wrapText="1"/>
      <protection hidden="1"/>
    </xf>
    <xf numFmtId="166" fontId="15" fillId="0" borderId="25" xfId="3" applyNumberFormat="1" applyFont="1" applyFill="1" applyBorder="1" applyAlignment="1" applyProtection="1">
      <alignment horizontal="center" vertical="center"/>
      <protection hidden="1"/>
    </xf>
    <xf numFmtId="166" fontId="15" fillId="0" borderId="26" xfId="3" applyNumberFormat="1" applyFont="1" applyFill="1" applyBorder="1" applyAlignment="1" applyProtection="1">
      <alignment horizontal="center" vertical="center"/>
      <protection hidden="1"/>
    </xf>
    <xf numFmtId="166" fontId="15" fillId="0" borderId="27" xfId="3" applyNumberFormat="1" applyFont="1" applyFill="1" applyBorder="1" applyAlignment="1" applyProtection="1">
      <alignment horizontal="center" vertical="center"/>
      <protection hidden="1"/>
    </xf>
    <xf numFmtId="166" fontId="15" fillId="0" borderId="28" xfId="3" applyNumberFormat="1" applyFont="1" applyFill="1" applyBorder="1" applyAlignment="1" applyProtection="1">
      <alignment horizontal="center" vertical="center"/>
      <protection hidden="1"/>
    </xf>
    <xf numFmtId="166" fontId="15" fillId="0" borderId="29" xfId="3" applyNumberFormat="1" applyFont="1" applyFill="1" applyBorder="1" applyAlignment="1" applyProtection="1">
      <alignment horizontal="center" vertical="center"/>
      <protection hidden="1"/>
    </xf>
    <xf numFmtId="166" fontId="15" fillId="0" borderId="30" xfId="3" applyNumberFormat="1" applyFont="1" applyFill="1" applyBorder="1" applyAlignment="1" applyProtection="1">
      <alignment horizontal="center" vertical="center"/>
      <protection hidden="1"/>
    </xf>
    <xf numFmtId="166" fontId="15" fillId="0" borderId="31" xfId="3" applyNumberFormat="1" applyFont="1" applyFill="1" applyBorder="1" applyAlignment="1" applyProtection="1">
      <alignment horizontal="center" vertical="center"/>
      <protection hidden="1"/>
    </xf>
    <xf numFmtId="166" fontId="15" fillId="0" borderId="32" xfId="3" applyNumberFormat="1" applyFont="1" applyFill="1" applyBorder="1" applyAlignment="1" applyProtection="1">
      <alignment horizontal="center" vertical="center"/>
      <protection hidden="1"/>
    </xf>
    <xf numFmtId="166" fontId="15" fillId="0" borderId="33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168" fontId="3" fillId="0" borderId="11" xfId="0" applyNumberFormat="1" applyFont="1" applyBorder="1" applyAlignment="1" applyProtection="1">
      <alignment horizontal="center" vertical="center"/>
      <protection hidden="1"/>
    </xf>
    <xf numFmtId="168" fontId="3" fillId="0" borderId="4" xfId="0" applyNumberFormat="1" applyFont="1" applyBorder="1" applyAlignment="1" applyProtection="1">
      <alignment horizontal="center" vertical="center"/>
      <protection hidden="1"/>
    </xf>
    <xf numFmtId="168" fontId="3" fillId="0" borderId="12" xfId="0" applyNumberFormat="1" applyFont="1" applyBorder="1" applyAlignment="1" applyProtection="1">
      <alignment horizontal="center" vertical="center"/>
      <protection hidden="1"/>
    </xf>
    <xf numFmtId="167" fontId="3" fillId="0" borderId="11" xfId="0" applyNumberFormat="1" applyFont="1" applyBorder="1" applyAlignment="1" applyProtection="1">
      <alignment horizontal="center" vertical="center"/>
      <protection hidden="1"/>
    </xf>
    <xf numFmtId="167" fontId="3" fillId="0" borderId="4" xfId="0" applyNumberFormat="1" applyFont="1" applyBorder="1" applyAlignment="1" applyProtection="1">
      <alignment horizontal="center" vertical="center"/>
      <protection hidden="1"/>
    </xf>
    <xf numFmtId="167" fontId="3" fillId="0" borderId="12" xfId="0" applyNumberFormat="1" applyFont="1" applyBorder="1" applyAlignment="1" applyProtection="1">
      <alignment horizontal="center" vertical="center"/>
      <protection hidden="1"/>
    </xf>
    <xf numFmtId="169" fontId="3" fillId="0" borderId="31" xfId="0" applyNumberFormat="1" applyFont="1" applyBorder="1" applyAlignment="1" applyProtection="1">
      <alignment horizontal="center" vertical="center"/>
      <protection hidden="1"/>
    </xf>
    <xf numFmtId="169" fontId="3" fillId="0" borderId="32" xfId="0" applyNumberFormat="1" applyFont="1" applyBorder="1" applyAlignment="1" applyProtection="1">
      <alignment horizontal="center" vertical="center"/>
      <protection hidden="1"/>
    </xf>
    <xf numFmtId="169" fontId="3" fillId="0" borderId="33" xfId="0" applyNumberFormat="1" applyFont="1" applyBorder="1" applyAlignment="1" applyProtection="1">
      <alignment horizontal="center" vertical="center"/>
      <protection hidden="1"/>
    </xf>
    <xf numFmtId="0" fontId="3" fillId="15" borderId="1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8" fontId="3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15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6">
    <cellStyle name="60 % - Accent2" xfId="4" builtinId="36"/>
    <cellStyle name="60 % - Accent6" xfId="5" builtinId="52"/>
    <cellStyle name="Lien hypertexte" xfId="2" builtinId="8"/>
    <cellStyle name="Monétaire" xfId="1" builtinId="4"/>
    <cellStyle name="Neutre" xfId="3" builtinId="28"/>
    <cellStyle name="Normal" xfId="0" builtinId="0"/>
  </cellStyles>
  <dxfs count="95"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233774</xdr:colOff>
      <xdr:row>0</xdr:row>
      <xdr:rowOff>7620</xdr:rowOff>
    </xdr:from>
    <xdr:to>
      <xdr:col>22</xdr:col>
      <xdr:colOff>116751</xdr:colOff>
      <xdr:row>17</xdr:row>
      <xdr:rowOff>15240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134" y="190500"/>
          <a:ext cx="4414337" cy="31165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6</xdr:row>
      <xdr:rowOff>182880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123089</xdr:colOff>
      <xdr:row>6</xdr:row>
      <xdr:rowOff>175260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820444" cy="119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716087" cy="1203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1172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2442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7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18732</xdr:colOff>
      <xdr:row>6</xdr:row>
      <xdr:rowOff>182880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76082" cy="12573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Facteur_Météo" displayName="Facteur_Météo" ref="AF1:AF7" totalsRowShown="0" headerRowDxfId="15" dataDxfId="14">
  <autoFilter ref="AF1:AF7"/>
  <tableColumns count="1">
    <tableColumn id="1" name="Vert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Vigilance" displayName="Vigilance" ref="AD1:AD6" totalsRowShown="0" headerRowDxfId="12" dataDxfId="11">
  <autoFilter ref="AD1:AD6"/>
  <tableColumns count="1">
    <tableColumn id="1" name="Vigilance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nretex2025.wixsite.com/dashboar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draaf.pays-de-la-loire.agriculture.gouv.fr/IMG/pdf/conjoncture_2024_5_gc072024.pdf?utm_source=chatgpt.com" TargetMode="External"/><Relationship Id="rId1" Type="http://schemas.openxmlformats.org/officeDocument/2006/relationships/hyperlink" Target="https://jnretex2025.wixsite.com/dashboard" TargetMode="External"/><Relationship Id="rId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jnretex2025.wixsite.com/dashboard" TargetMode="External"/><Relationship Id="rId1" Type="http://schemas.openxmlformats.org/officeDocument/2006/relationships/hyperlink" Target="https://explore.data.gouv.fr/fr/immobilier?onglet=carte&amp;filtre=tous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B42"/>
  <sheetViews>
    <sheetView showGridLines="0" tabSelected="1" zoomScale="180" zoomScaleNormal="180" workbookViewId="0">
      <selection activeCell="A42" sqref="A42:AB42"/>
    </sheetView>
  </sheetViews>
  <sheetFormatPr baseColWidth="10" defaultColWidth="11.44140625" defaultRowHeight="14.4" x14ac:dyDescent="0.3"/>
  <cols>
    <col min="1" max="5" width="3.5546875" style="18" customWidth="1"/>
    <col min="6" max="6" width="5.109375" style="18" customWidth="1"/>
    <col min="7" max="7" width="4.109375" style="18" customWidth="1"/>
    <col min="8" max="28" width="3.5546875" style="18" customWidth="1"/>
    <col min="29" max="16384" width="11.44140625" style="18"/>
  </cols>
  <sheetData>
    <row r="5" spans="1:28" x14ac:dyDescent="0.3">
      <c r="Z5" s="19"/>
      <c r="AA5" s="19"/>
      <c r="AB5" s="19"/>
    </row>
    <row r="10" spans="1:28" x14ac:dyDescent="0.3">
      <c r="A10" s="20"/>
    </row>
    <row r="11" spans="1:28" x14ac:dyDescent="0.3">
      <c r="A11" s="20"/>
    </row>
    <row r="12" spans="1:28" x14ac:dyDescent="0.3">
      <c r="A12" s="20"/>
    </row>
    <row r="13" spans="1:28" x14ac:dyDescent="0.3">
      <c r="A13" s="20"/>
    </row>
    <row r="14" spans="1:28" x14ac:dyDescent="0.3">
      <c r="A14" s="20"/>
    </row>
    <row r="15" spans="1:28" x14ac:dyDescent="0.3">
      <c r="A15" s="20"/>
    </row>
    <row r="16" spans="1:28" x14ac:dyDescent="0.3">
      <c r="A16" s="20"/>
    </row>
    <row r="17" spans="1:28" x14ac:dyDescent="0.3">
      <c r="A17" s="20"/>
    </row>
    <row r="18" spans="1:28" x14ac:dyDescent="0.3">
      <c r="A18" s="20"/>
    </row>
    <row r="19" spans="1:28" x14ac:dyDescent="0.3">
      <c r="A19" s="20"/>
    </row>
    <row r="20" spans="1:28" ht="18" x14ac:dyDescent="0.35">
      <c r="A20" s="80" t="s">
        <v>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1:28" ht="6" customHeight="1" x14ac:dyDescent="0.3"/>
    <row r="22" spans="1:28" ht="18" x14ac:dyDescent="0.35">
      <c r="A22" s="78" t="s">
        <v>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5" spans="1:28" ht="18" x14ac:dyDescent="0.35">
      <c r="A25" s="82" t="s">
        <v>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</row>
    <row r="26" spans="1:28" ht="6" customHeight="1" x14ac:dyDescent="0.3"/>
    <row r="27" spans="1:28" ht="45.75" customHeight="1" x14ac:dyDescent="0.3">
      <c r="A27" s="85" t="s">
        <v>3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 t="s">
        <v>4</v>
      </c>
      <c r="P27" s="85"/>
      <c r="Q27" s="85"/>
      <c r="R27" s="85"/>
      <c r="S27" s="85"/>
      <c r="T27" s="85"/>
      <c r="U27" s="85"/>
      <c r="V27" s="84" t="s">
        <v>5</v>
      </c>
      <c r="W27" s="84"/>
      <c r="X27" s="84"/>
      <c r="Y27" s="84"/>
      <c r="Z27" s="84"/>
      <c r="AA27" s="84"/>
      <c r="AB27" s="84"/>
    </row>
    <row r="28" spans="1:28" ht="45" customHeight="1" x14ac:dyDescent="0.3">
      <c r="A28" s="52" t="s">
        <v>6</v>
      </c>
      <c r="B28" s="53"/>
      <c r="C28" s="53"/>
      <c r="D28" s="53"/>
      <c r="E28" s="54"/>
      <c r="F28" s="73" t="s">
        <v>7</v>
      </c>
      <c r="G28" s="73"/>
      <c r="H28" s="72" t="s">
        <v>8</v>
      </c>
      <c r="I28" s="72"/>
      <c r="J28" s="72"/>
      <c r="K28" s="72"/>
      <c r="L28" s="72"/>
      <c r="M28" s="72"/>
      <c r="N28" s="72"/>
      <c r="O28" s="71" t="s">
        <v>9</v>
      </c>
      <c r="P28" s="71"/>
      <c r="Q28" s="71"/>
      <c r="R28" s="71"/>
      <c r="S28" s="71"/>
      <c r="T28" s="71"/>
      <c r="U28" s="71"/>
      <c r="V28" s="71" t="s">
        <v>10</v>
      </c>
      <c r="W28" s="71"/>
      <c r="X28" s="71"/>
      <c r="Y28" s="71"/>
      <c r="Z28" s="71"/>
      <c r="AA28" s="71"/>
      <c r="AB28" s="71"/>
    </row>
    <row r="29" spans="1:28" ht="45" customHeight="1" x14ac:dyDescent="0.3">
      <c r="A29" s="55"/>
      <c r="B29" s="56"/>
      <c r="C29" s="56"/>
      <c r="D29" s="56"/>
      <c r="E29" s="57"/>
      <c r="F29" s="61" t="s">
        <v>262</v>
      </c>
      <c r="G29" s="62"/>
      <c r="H29" s="65" t="s">
        <v>258</v>
      </c>
      <c r="I29" s="66"/>
      <c r="J29" s="66"/>
      <c r="K29" s="66"/>
      <c r="L29" s="66"/>
      <c r="M29" s="66"/>
      <c r="N29" s="67"/>
      <c r="O29" s="68" t="s">
        <v>259</v>
      </c>
      <c r="P29" s="69"/>
      <c r="Q29" s="69"/>
      <c r="R29" s="69"/>
      <c r="S29" s="69"/>
      <c r="T29" s="69"/>
      <c r="U29" s="70"/>
      <c r="V29" s="71" t="s">
        <v>260</v>
      </c>
      <c r="W29" s="71"/>
      <c r="X29" s="71"/>
      <c r="Y29" s="71"/>
      <c r="Z29" s="71"/>
      <c r="AA29" s="71"/>
      <c r="AB29" s="71"/>
    </row>
    <row r="30" spans="1:28" ht="45" customHeight="1" x14ac:dyDescent="0.3">
      <c r="A30" s="58"/>
      <c r="B30" s="59"/>
      <c r="C30" s="59"/>
      <c r="D30" s="59"/>
      <c r="E30" s="60"/>
      <c r="F30" s="63"/>
      <c r="G30" s="64"/>
      <c r="H30" s="65" t="s">
        <v>261</v>
      </c>
      <c r="I30" s="66"/>
      <c r="J30" s="66"/>
      <c r="K30" s="66"/>
      <c r="L30" s="66"/>
      <c r="M30" s="66"/>
      <c r="N30" s="67"/>
      <c r="O30" s="68" t="s">
        <v>259</v>
      </c>
      <c r="P30" s="69"/>
      <c r="Q30" s="69"/>
      <c r="R30" s="69"/>
      <c r="S30" s="69"/>
      <c r="T30" s="69"/>
      <c r="U30" s="70"/>
      <c r="V30" s="71" t="s">
        <v>14</v>
      </c>
      <c r="W30" s="71"/>
      <c r="X30" s="71"/>
      <c r="Y30" s="71"/>
      <c r="Z30" s="71"/>
      <c r="AA30" s="71"/>
      <c r="AB30" s="71"/>
    </row>
    <row r="31" spans="1:28" ht="48.75" customHeight="1" x14ac:dyDescent="0.3">
      <c r="A31" s="76" t="s">
        <v>11</v>
      </c>
      <c r="B31" s="76"/>
      <c r="C31" s="76"/>
      <c r="D31" s="76"/>
      <c r="E31" s="76"/>
      <c r="F31" s="73" t="s">
        <v>12</v>
      </c>
      <c r="G31" s="73"/>
      <c r="H31" s="71" t="s">
        <v>13</v>
      </c>
      <c r="I31" s="71"/>
      <c r="J31" s="71"/>
      <c r="K31" s="71"/>
      <c r="L31" s="71"/>
      <c r="M31" s="71"/>
      <c r="N31" s="71"/>
      <c r="O31" s="68" t="s">
        <v>9</v>
      </c>
      <c r="P31" s="69"/>
      <c r="Q31" s="69"/>
      <c r="R31" s="69"/>
      <c r="S31" s="69"/>
      <c r="T31" s="69"/>
      <c r="U31" s="70"/>
      <c r="V31" s="71" t="s">
        <v>14</v>
      </c>
      <c r="W31" s="71"/>
      <c r="X31" s="71"/>
      <c r="Y31" s="71"/>
      <c r="Z31" s="71"/>
      <c r="AA31" s="71"/>
      <c r="AB31" s="71"/>
    </row>
    <row r="32" spans="1:28" ht="46.5" customHeight="1" x14ac:dyDescent="0.3">
      <c r="A32" s="76"/>
      <c r="B32" s="76"/>
      <c r="C32" s="76"/>
      <c r="D32" s="76"/>
      <c r="E32" s="76"/>
      <c r="F32" s="73" t="s">
        <v>15</v>
      </c>
      <c r="G32" s="73"/>
      <c r="H32" s="74" t="s">
        <v>16</v>
      </c>
      <c r="I32" s="74"/>
      <c r="J32" s="74"/>
      <c r="K32" s="74"/>
      <c r="L32" s="74"/>
      <c r="M32" s="74"/>
      <c r="N32" s="74"/>
      <c r="O32" s="71" t="s">
        <v>17</v>
      </c>
      <c r="P32" s="71"/>
      <c r="Q32" s="71"/>
      <c r="R32" s="71"/>
      <c r="S32" s="71"/>
      <c r="T32" s="71"/>
      <c r="U32" s="71"/>
      <c r="V32" s="71" t="s">
        <v>18</v>
      </c>
      <c r="W32" s="71"/>
      <c r="X32" s="71"/>
      <c r="Y32" s="71"/>
      <c r="Z32" s="71"/>
      <c r="AA32" s="71"/>
      <c r="AB32" s="71"/>
    </row>
    <row r="33" spans="1:28" ht="46.5" customHeight="1" x14ac:dyDescent="0.3">
      <c r="A33" s="76" t="s">
        <v>19</v>
      </c>
      <c r="B33" s="76"/>
      <c r="C33" s="76"/>
      <c r="D33" s="76"/>
      <c r="E33" s="76"/>
      <c r="F33" s="73" t="s">
        <v>20</v>
      </c>
      <c r="G33" s="73"/>
      <c r="H33" s="75" t="s">
        <v>21</v>
      </c>
      <c r="I33" s="75"/>
      <c r="J33" s="75"/>
      <c r="K33" s="75"/>
      <c r="L33" s="75"/>
      <c r="M33" s="75"/>
      <c r="N33" s="75"/>
      <c r="O33" s="71" t="s">
        <v>17</v>
      </c>
      <c r="P33" s="71"/>
      <c r="Q33" s="71"/>
      <c r="R33" s="71"/>
      <c r="S33" s="71"/>
      <c r="T33" s="71"/>
      <c r="U33" s="71"/>
      <c r="V33" s="71" t="s">
        <v>14</v>
      </c>
      <c r="W33" s="71"/>
      <c r="X33" s="71"/>
      <c r="Y33" s="71"/>
      <c r="Z33" s="71"/>
      <c r="AA33" s="71"/>
      <c r="AB33" s="71"/>
    </row>
    <row r="34" spans="1:28" ht="61.5" customHeight="1" x14ac:dyDescent="0.3">
      <c r="A34" s="76"/>
      <c r="B34" s="76"/>
      <c r="C34" s="76"/>
      <c r="D34" s="76"/>
      <c r="E34" s="76"/>
      <c r="F34" s="73" t="s">
        <v>22</v>
      </c>
      <c r="G34" s="73"/>
      <c r="H34" s="75" t="s">
        <v>23</v>
      </c>
      <c r="I34" s="75"/>
      <c r="J34" s="75"/>
      <c r="K34" s="75"/>
      <c r="L34" s="75"/>
      <c r="M34" s="75"/>
      <c r="N34" s="75"/>
      <c r="O34" s="71" t="s">
        <v>24</v>
      </c>
      <c r="P34" s="71"/>
      <c r="Q34" s="71"/>
      <c r="R34" s="71"/>
      <c r="S34" s="71"/>
      <c r="T34" s="71"/>
      <c r="U34" s="71"/>
      <c r="V34" s="71" t="s">
        <v>14</v>
      </c>
      <c r="W34" s="71"/>
      <c r="X34" s="71"/>
      <c r="Y34" s="71"/>
      <c r="Z34" s="71"/>
      <c r="AA34" s="71"/>
      <c r="AB34" s="71"/>
    </row>
    <row r="35" spans="1:28" ht="61.5" customHeight="1" x14ac:dyDescent="0.3">
      <c r="A35" s="76"/>
      <c r="B35" s="76"/>
      <c r="C35" s="76"/>
      <c r="D35" s="76"/>
      <c r="E35" s="76"/>
      <c r="F35" s="73" t="s">
        <v>25</v>
      </c>
      <c r="G35" s="73"/>
      <c r="H35" s="74" t="s">
        <v>26</v>
      </c>
      <c r="I35" s="74"/>
      <c r="J35" s="74"/>
      <c r="K35" s="74"/>
      <c r="L35" s="74"/>
      <c r="M35" s="74"/>
      <c r="N35" s="74"/>
      <c r="O35" s="71" t="s">
        <v>24</v>
      </c>
      <c r="P35" s="71"/>
      <c r="Q35" s="71"/>
      <c r="R35" s="71"/>
      <c r="S35" s="71"/>
      <c r="T35" s="71"/>
      <c r="U35" s="71"/>
      <c r="V35" s="71" t="s">
        <v>27</v>
      </c>
      <c r="W35" s="71"/>
      <c r="X35" s="71"/>
      <c r="Y35" s="71"/>
      <c r="Z35" s="71"/>
      <c r="AA35" s="71"/>
      <c r="AB35" s="71"/>
    </row>
    <row r="36" spans="1:28" ht="60" customHeight="1" x14ac:dyDescent="0.3">
      <c r="A36" s="76" t="s">
        <v>28</v>
      </c>
      <c r="B36" s="76"/>
      <c r="C36" s="76"/>
      <c r="D36" s="76"/>
      <c r="E36" s="76"/>
      <c r="F36" s="73" t="s">
        <v>29</v>
      </c>
      <c r="G36" s="73"/>
      <c r="H36" s="75" t="s">
        <v>30</v>
      </c>
      <c r="I36" s="75"/>
      <c r="J36" s="75"/>
      <c r="K36" s="75"/>
      <c r="L36" s="75"/>
      <c r="M36" s="75"/>
      <c r="N36" s="75"/>
      <c r="O36" s="71" t="s">
        <v>24</v>
      </c>
      <c r="P36" s="71"/>
      <c r="Q36" s="71"/>
      <c r="R36" s="71"/>
      <c r="S36" s="71"/>
      <c r="T36" s="71"/>
      <c r="U36" s="71"/>
      <c r="V36" s="71" t="s">
        <v>14</v>
      </c>
      <c r="W36" s="71"/>
      <c r="X36" s="71"/>
      <c r="Y36" s="71"/>
      <c r="Z36" s="71"/>
      <c r="AA36" s="71"/>
      <c r="AB36" s="71"/>
    </row>
    <row r="37" spans="1:28" ht="61.5" customHeight="1" x14ac:dyDescent="0.3">
      <c r="A37" s="76"/>
      <c r="B37" s="76"/>
      <c r="C37" s="76"/>
      <c r="D37" s="76"/>
      <c r="E37" s="76"/>
      <c r="F37" s="73" t="s">
        <v>31</v>
      </c>
      <c r="G37" s="73"/>
      <c r="H37" s="75" t="s">
        <v>32</v>
      </c>
      <c r="I37" s="75"/>
      <c r="J37" s="75"/>
      <c r="K37" s="75"/>
      <c r="L37" s="75"/>
      <c r="M37" s="75"/>
      <c r="N37" s="75"/>
      <c r="O37" s="71" t="s">
        <v>24</v>
      </c>
      <c r="P37" s="71"/>
      <c r="Q37" s="71"/>
      <c r="R37" s="71"/>
      <c r="S37" s="71"/>
      <c r="T37" s="71"/>
      <c r="U37" s="71"/>
      <c r="V37" s="71" t="s">
        <v>33</v>
      </c>
      <c r="W37" s="71"/>
      <c r="X37" s="71"/>
      <c r="Y37" s="71"/>
      <c r="Z37" s="71"/>
      <c r="AA37" s="71"/>
      <c r="AB37" s="71"/>
    </row>
    <row r="40" spans="1:28" s="21" customFormat="1" ht="18" x14ac:dyDescent="0.35">
      <c r="A40" s="86" t="s">
        <v>34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</row>
    <row r="41" spans="1:28" ht="6" customHeight="1" x14ac:dyDescent="0.3"/>
    <row r="42" spans="1:28" x14ac:dyDescent="0.3">
      <c r="A42" s="77" t="s">
        <v>35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</row>
  </sheetData>
  <mergeCells count="51">
    <mergeCell ref="A42:AB42"/>
    <mergeCell ref="A22:AB22"/>
    <mergeCell ref="A20:AB20"/>
    <mergeCell ref="A25:AB25"/>
    <mergeCell ref="F28:G28"/>
    <mergeCell ref="O37:U37"/>
    <mergeCell ref="V27:AB27"/>
    <mergeCell ref="V28:AB28"/>
    <mergeCell ref="H31:N31"/>
    <mergeCell ref="H32:N32"/>
    <mergeCell ref="O31:U31"/>
    <mergeCell ref="O32:U32"/>
    <mergeCell ref="A27:N27"/>
    <mergeCell ref="O27:U27"/>
    <mergeCell ref="A31:E32"/>
    <mergeCell ref="A40:AB40"/>
    <mergeCell ref="V37:AB37"/>
    <mergeCell ref="O33:U33"/>
    <mergeCell ref="O34:U34"/>
    <mergeCell ref="O35:U35"/>
    <mergeCell ref="A33:E35"/>
    <mergeCell ref="A36:E37"/>
    <mergeCell ref="F33:G33"/>
    <mergeCell ref="F34:G34"/>
    <mergeCell ref="F37:G37"/>
    <mergeCell ref="H33:N33"/>
    <mergeCell ref="H34:N34"/>
    <mergeCell ref="H37:N37"/>
    <mergeCell ref="F35:G35"/>
    <mergeCell ref="F36:G36"/>
    <mergeCell ref="V31:AB31"/>
    <mergeCell ref="V32:AB32"/>
    <mergeCell ref="V35:AB35"/>
    <mergeCell ref="V36:AB36"/>
    <mergeCell ref="F31:G31"/>
    <mergeCell ref="F32:G32"/>
    <mergeCell ref="O36:U36"/>
    <mergeCell ref="V33:AB33"/>
    <mergeCell ref="V34:AB34"/>
    <mergeCell ref="H35:N35"/>
    <mergeCell ref="H36:N36"/>
    <mergeCell ref="A28:E30"/>
    <mergeCell ref="F29:G30"/>
    <mergeCell ref="H29:N29"/>
    <mergeCell ref="O29:U29"/>
    <mergeCell ref="V29:AB29"/>
    <mergeCell ref="H30:N30"/>
    <mergeCell ref="O30:U30"/>
    <mergeCell ref="V30:AB30"/>
    <mergeCell ref="H28:N28"/>
    <mergeCell ref="O28:U28"/>
  </mergeCells>
  <hyperlinks>
    <hyperlink ref="F28:G28" location="'CAS 1 Objet'!A1" display="Cas 1"/>
    <hyperlink ref="F31:G31" location="'CAS 2 Pièce moins 50% pièce'!Zone_d_impression" display="Cas 2"/>
    <hyperlink ref="F32:G32" location="'CAS 3 Pièce sup 50%'!Zone_d_impression" display="Cas 3"/>
    <hyperlink ref="F33:G33" location="'CAS 4 Hab Ind moins 50%'!Zone_d_impression" display="Cas 4"/>
    <hyperlink ref="F34:G34" location="'CAS 5 Hab Ind entre 50 et 80%'!Zone_d_impression" display="Cas 5"/>
    <hyperlink ref="F35:G35" location="'CAS 6 Hab Ind sup à 80'!Zone_d_impression" display="Cas 6"/>
    <hyperlink ref="F36:G36" location="'CAS 7 Hab Col 50-80'!Zone_d_impression" display="Cas 7"/>
    <hyperlink ref="F37:G37" location="'CAS 8 Hab Col sup à 80'!Zone_d_impression" display="Cas 8"/>
    <hyperlink ref="A42:AB42" location="'Espace cultivé'!A1" display="Fiche de calcul pour les opérations d'incendie d'espaces cultivés"/>
    <hyperlink ref="A22" r:id="rId1"/>
    <hyperlink ref="F29:G30" location="'CAS 1 Cheminée'!A1" display="Feu de cheminée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8"/>
  <sheetViews>
    <sheetView showGridLines="0" zoomScale="200" zoomScaleNormal="200" workbookViewId="0">
      <selection sqref="A1:XFD1048576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>
      <c r="Z4" s="22"/>
      <c r="AA4" s="22"/>
      <c r="AB4" s="22"/>
    </row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91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ht="29.25" customHeight="1" x14ac:dyDescent="0.3">
      <c r="A10" s="197" t="s">
        <v>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206" t="s">
        <v>24</v>
      </c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9"/>
    </row>
    <row r="11" spans="1:28" x14ac:dyDescent="0.3">
      <c r="A11" s="195" t="s">
        <v>5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78" t="s">
        <v>33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4.5" customHeight="1" x14ac:dyDescent="0.3"/>
    <row r="16" spans="1:28" ht="15" customHeight="1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16"/>
      <c r="M16" s="121" t="s">
        <v>81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7"/>
      <c r="Z16" s="127"/>
      <c r="AA16" s="127"/>
      <c r="AB16" s="128"/>
    </row>
    <row r="17" spans="1:29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16"/>
      <c r="M17" s="121" t="s">
        <v>215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7"/>
      <c r="Z17" s="127"/>
      <c r="AA17" s="127"/>
      <c r="AB17" s="128"/>
    </row>
    <row r="18" spans="1:29" ht="15" customHeight="1" x14ac:dyDescent="0.3">
      <c r="A18" s="120"/>
      <c r="B18" s="120"/>
      <c r="C18" s="120"/>
      <c r="D18" s="120"/>
      <c r="E18" s="120"/>
      <c r="F18" s="120" t="s">
        <v>47</v>
      </c>
      <c r="G18" s="120"/>
      <c r="H18" s="120"/>
      <c r="I18" s="120"/>
      <c r="J18" s="120"/>
      <c r="K18" s="116">
        <v>0.5</v>
      </c>
      <c r="L18" s="116"/>
      <c r="M18" s="121" t="s">
        <v>82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7"/>
      <c r="Z18" s="127"/>
      <c r="AA18" s="127"/>
      <c r="AB18" s="128"/>
    </row>
    <row r="19" spans="1:29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220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84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210"/>
      <c r="Y21" s="202" t="e">
        <f>(Y17+Y19)/(Y16+Y18)</f>
        <v>#DIV/0!</v>
      </c>
      <c r="Z21" s="203"/>
      <c r="AA21" s="203"/>
      <c r="AB21" s="204"/>
    </row>
    <row r="22" spans="1:29" ht="15.6" thickTop="1" thickBot="1" x14ac:dyDescent="0.35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9" ht="15" thickTop="1" x14ac:dyDescent="0.3">
      <c r="AC24" s="37"/>
    </row>
    <row r="25" spans="1:29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88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58"/>
      <c r="Z25" s="158"/>
      <c r="AA25" s="158"/>
      <c r="AB25" s="158"/>
    </row>
    <row r="26" spans="1:29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58"/>
      <c r="Z26" s="158"/>
      <c r="AA26" s="158"/>
      <c r="AB26" s="158"/>
    </row>
    <row r="27" spans="1:29" ht="15" customHeight="1" x14ac:dyDescent="0.3">
      <c r="A27" s="123"/>
      <c r="B27" s="123"/>
      <c r="C27" s="123"/>
      <c r="D27" s="123"/>
      <c r="E27" s="123"/>
      <c r="F27" s="124"/>
      <c r="G27" s="124"/>
      <c r="H27" s="124"/>
      <c r="I27" s="124"/>
      <c r="J27" s="124"/>
      <c r="K27" s="116">
        <v>0.25</v>
      </c>
      <c r="L27" s="116"/>
      <c r="M27" s="116"/>
      <c r="N27" s="116" t="s">
        <v>89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58"/>
      <c r="Z27" s="158"/>
      <c r="AA27" s="158"/>
      <c r="AB27" s="158"/>
    </row>
    <row r="28" spans="1:29" ht="15" customHeight="1" x14ac:dyDescent="0.3">
      <c r="A28" s="123"/>
      <c r="B28" s="123"/>
      <c r="C28" s="123"/>
      <c r="D28" s="123"/>
      <c r="E28" s="123"/>
      <c r="F28" s="124"/>
      <c r="G28" s="124"/>
      <c r="H28" s="124"/>
      <c r="I28" s="124"/>
      <c r="J28" s="124"/>
      <c r="K28" s="116">
        <v>1</v>
      </c>
      <c r="L28" s="116"/>
      <c r="M28" s="116"/>
      <c r="N28" s="116" t="s">
        <v>90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58"/>
      <c r="Z28" s="158"/>
      <c r="AA28" s="158"/>
      <c r="AB28" s="158"/>
    </row>
    <row r="30" spans="1:29" ht="15" customHeight="1" x14ac:dyDescent="0.3">
      <c r="A30" s="115" t="s">
        <v>54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</row>
    <row r="31" spans="1:29" ht="4.5" customHeight="1" x14ac:dyDescent="0.3"/>
    <row r="32" spans="1:29" ht="15" customHeight="1" x14ac:dyDescent="0.3">
      <c r="A32" s="96" t="s">
        <v>55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 spans="1:28" ht="4.5" customHeight="1" thickBot="1" x14ac:dyDescent="0.35"/>
    <row r="34" spans="1:28" ht="15" customHeight="1" thickTop="1" x14ac:dyDescent="0.3">
      <c r="A34" s="183" t="s">
        <v>56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43"/>
      <c r="Y34" s="102">
        <f>Y16+Y18+Y25+Y26+Y27+Y28</f>
        <v>0</v>
      </c>
      <c r="Z34" s="103"/>
      <c r="AA34" s="103"/>
      <c r="AB34" s="104"/>
    </row>
    <row r="35" spans="1:28" ht="15" customHeight="1" thickBot="1" x14ac:dyDescent="0.3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43"/>
      <c r="Y35" s="105"/>
      <c r="Z35" s="106"/>
      <c r="AA35" s="106"/>
      <c r="AB35" s="107"/>
    </row>
    <row r="36" spans="1:28" ht="15" customHeight="1" thickTop="1" x14ac:dyDescent="0.3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" customHeight="1" x14ac:dyDescent="0.3">
      <c r="A37" s="96" t="s">
        <v>57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ht="15" thickBot="1" x14ac:dyDescent="0.35">
      <c r="A38" s="99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 ht="30" customHeight="1" thickTop="1" thickBot="1" x14ac:dyDescent="0.35">
      <c r="A39" s="101" t="s">
        <v>59</v>
      </c>
      <c r="B39" s="101"/>
      <c r="C39" s="101"/>
      <c r="D39" s="101"/>
      <c r="E39" s="101"/>
      <c r="F39" s="101"/>
      <c r="G39" s="101"/>
      <c r="H39" s="101" t="s">
        <v>60</v>
      </c>
      <c r="I39" s="101"/>
      <c r="J39" s="101"/>
      <c r="K39" s="101"/>
      <c r="L39" s="101"/>
      <c r="M39" s="101"/>
      <c r="N39" s="101"/>
      <c r="O39" s="100" t="s">
        <v>61</v>
      </c>
      <c r="P39" s="100"/>
      <c r="Q39" s="100"/>
      <c r="R39" s="100"/>
      <c r="S39" s="100"/>
      <c r="T39" s="100"/>
      <c r="U39" s="100"/>
      <c r="V39" s="100"/>
      <c r="W39" s="100"/>
      <c r="X39" s="32"/>
      <c r="Y39" s="102">
        <f>A40+H40+O40</f>
        <v>0</v>
      </c>
      <c r="Z39" s="103"/>
      <c r="AA39" s="103"/>
      <c r="AB39" s="104"/>
    </row>
    <row r="40" spans="1:28" ht="15" customHeight="1" thickTop="1" thickBot="1" x14ac:dyDescent="0.35">
      <c r="A40" s="182">
        <f>Y18-Y18</f>
        <v>0</v>
      </c>
      <c r="B40" s="182"/>
      <c r="C40" s="182"/>
      <c r="D40" s="182"/>
      <c r="E40" s="182"/>
      <c r="F40" s="182"/>
      <c r="G40" s="182"/>
      <c r="H40" s="182">
        <f>Y20-Y20</f>
        <v>0</v>
      </c>
      <c r="I40" s="182"/>
      <c r="J40" s="182"/>
      <c r="K40" s="182"/>
      <c r="L40" s="182"/>
      <c r="M40" s="182"/>
      <c r="N40" s="182"/>
      <c r="O40" s="192">
        <f>SUM(Y25:AB28)</f>
        <v>0</v>
      </c>
      <c r="P40" s="193"/>
      <c r="Q40" s="193"/>
      <c r="R40" s="193"/>
      <c r="S40" s="193"/>
      <c r="T40" s="193"/>
      <c r="U40" s="193"/>
      <c r="V40" s="193"/>
      <c r="W40" s="194"/>
      <c r="X40" s="32"/>
      <c r="Y40" s="105"/>
      <c r="Z40" s="106"/>
      <c r="AA40" s="106"/>
      <c r="AB40" s="107"/>
    </row>
    <row r="41" spans="1:28" ht="15" customHeight="1" thickTop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" customHeight="1" x14ac:dyDescent="0.3">
      <c r="A42" s="96" t="s">
        <v>63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 spans="1:28" ht="4.5" customHeight="1" thickBot="1" x14ac:dyDescent="0.35"/>
    <row r="44" spans="1:28" ht="35.25" customHeight="1" thickTop="1" thickBot="1" x14ac:dyDescent="0.35">
      <c r="A44" s="111" t="s">
        <v>64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33"/>
      <c r="Y44" s="112">
        <f>(((A40*K16)+(H40*K18))*Y23)+((((Y25*K25)+(Y26*K26)+(Y27*K27)+(Y28*K28))))</f>
        <v>0</v>
      </c>
      <c r="Z44" s="113"/>
      <c r="AA44" s="113"/>
      <c r="AB44" s="114"/>
    </row>
    <row r="45" spans="1:28" ht="15" customHeight="1" thickTop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1:28" ht="15" customHeight="1" x14ac:dyDescent="0.3">
      <c r="A46" s="115" t="s">
        <v>65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28" ht="4.5" customHeight="1" x14ac:dyDescent="0.3"/>
    <row r="48" spans="1:28" x14ac:dyDescent="0.3">
      <c r="A48" s="88" t="s">
        <v>66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50" spans="1:28" x14ac:dyDescent="0.3">
      <c r="A50" s="97" t="s">
        <v>67</v>
      </c>
      <c r="B50" s="97"/>
      <c r="C50" s="97"/>
      <c r="D50" s="97"/>
      <c r="E50" s="97"/>
      <c r="F50" s="97"/>
      <c r="G50" s="97"/>
      <c r="H50" s="97"/>
      <c r="I50" s="97"/>
      <c r="J50" s="97" t="s">
        <v>68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8" t="s">
        <v>69</v>
      </c>
      <c r="X50" s="98"/>
      <c r="Y50" s="98"/>
      <c r="Z50" s="98"/>
      <c r="AA50" s="98"/>
      <c r="AB50" s="98"/>
    </row>
    <row r="51" spans="1:28" x14ac:dyDescent="0.3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5"/>
      <c r="X51" s="95"/>
      <c r="Y51" s="95"/>
      <c r="Z51" s="95"/>
      <c r="AA51" s="95"/>
      <c r="AB51" s="95"/>
    </row>
    <row r="52" spans="1:28" ht="4.5" customHeight="1" thickBot="1" x14ac:dyDescent="0.35"/>
    <row r="53" spans="1:28" s="35" customFormat="1" ht="15.6" thickTop="1" thickBot="1" x14ac:dyDescent="0.35">
      <c r="A53" s="89" t="s">
        <v>70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Y44*W51</f>
        <v>0</v>
      </c>
      <c r="X53" s="92"/>
      <c r="Y53" s="92"/>
      <c r="Z53" s="92"/>
      <c r="AA53" s="92"/>
      <c r="AB53" s="93"/>
    </row>
    <row r="54" spans="1:28" ht="5.4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s="35" customFormat="1" ht="15.6" thickTop="1" thickBot="1" x14ac:dyDescent="0.35">
      <c r="A55" s="89" t="s">
        <v>71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W53*8%</f>
        <v>0</v>
      </c>
      <c r="X55" s="92"/>
      <c r="Y55" s="92"/>
      <c r="Z55" s="92"/>
      <c r="AA55" s="92"/>
      <c r="AB55" s="93"/>
    </row>
    <row r="56" spans="1:28" ht="6" customHeight="1" thickTop="1" thickBot="1" x14ac:dyDescent="0.3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28" ht="15.6" thickTop="1" thickBot="1" x14ac:dyDescent="0.35">
      <c r="A57" s="89" t="s">
        <v>72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90"/>
      <c r="W57" s="91">
        <f>W55+W53</f>
        <v>0</v>
      </c>
      <c r="X57" s="92"/>
      <c r="Y57" s="92"/>
      <c r="Z57" s="92"/>
      <c r="AA57" s="92"/>
      <c r="AB57" s="93"/>
    </row>
    <row r="58" spans="1:28" ht="15" thickTop="1" x14ac:dyDescent="0.3"/>
  </sheetData>
  <mergeCells count="75">
    <mergeCell ref="A22:AB22"/>
    <mergeCell ref="A12:AB12"/>
    <mergeCell ref="Y25:AB25"/>
    <mergeCell ref="M21:X21"/>
    <mergeCell ref="Y21:AB21"/>
    <mergeCell ref="Y17:AB17"/>
    <mergeCell ref="K16:L17"/>
    <mergeCell ref="K18:L19"/>
    <mergeCell ref="M23:X23"/>
    <mergeCell ref="Y23:AB23"/>
    <mergeCell ref="K26:M26"/>
    <mergeCell ref="A25:E28"/>
    <mergeCell ref="F25:J28"/>
    <mergeCell ref="K25:M25"/>
    <mergeCell ref="N25:X25"/>
    <mergeCell ref="N27:X27"/>
    <mergeCell ref="N26:X26"/>
    <mergeCell ref="N28:X28"/>
    <mergeCell ref="Y26:AB26"/>
    <mergeCell ref="K27:M27"/>
    <mergeCell ref="K28:M28"/>
    <mergeCell ref="J3:L3"/>
    <mergeCell ref="M18:X18"/>
    <mergeCell ref="Y18:AB18"/>
    <mergeCell ref="M19:X19"/>
    <mergeCell ref="Y19:AB19"/>
    <mergeCell ref="A8:AB8"/>
    <mergeCell ref="A14:AB14"/>
    <mergeCell ref="M16:X16"/>
    <mergeCell ref="Y16:AB16"/>
    <mergeCell ref="M17:X17"/>
    <mergeCell ref="A16:E19"/>
    <mergeCell ref="F16:J17"/>
    <mergeCell ref="F18:J19"/>
    <mergeCell ref="A10:L10"/>
    <mergeCell ref="M10:AB10"/>
    <mergeCell ref="A11:L11"/>
    <mergeCell ref="M11:AB11"/>
    <mergeCell ref="J5:L5"/>
    <mergeCell ref="Y28:AB28"/>
    <mergeCell ref="Y27:AB27"/>
    <mergeCell ref="A46:AB46"/>
    <mergeCell ref="A48:AB48"/>
    <mergeCell ref="A30:AB30"/>
    <mergeCell ref="A32:AB32"/>
    <mergeCell ref="A37:AB37"/>
    <mergeCell ref="A38:AB38"/>
    <mergeCell ref="A39:G39"/>
    <mergeCell ref="H39:N39"/>
    <mergeCell ref="A40:G40"/>
    <mergeCell ref="H40:N40"/>
    <mergeCell ref="A34:W35"/>
    <mergeCell ref="Y34:AB35"/>
    <mergeCell ref="A50:I50"/>
    <mergeCell ref="J50:V50"/>
    <mergeCell ref="W50:AB50"/>
    <mergeCell ref="A44:W44"/>
    <mergeCell ref="A42:AB42"/>
    <mergeCell ref="Y44:AB44"/>
    <mergeCell ref="A57:V57"/>
    <mergeCell ref="W57:AB57"/>
    <mergeCell ref="Z1:AB1"/>
    <mergeCell ref="Z3:AB3"/>
    <mergeCell ref="A53:V53"/>
    <mergeCell ref="W53:AB53"/>
    <mergeCell ref="A55:V55"/>
    <mergeCell ref="W55:AB55"/>
    <mergeCell ref="W51:AB51"/>
    <mergeCell ref="A51:I51"/>
    <mergeCell ref="J51:V51"/>
    <mergeCell ref="Y39:AB40"/>
    <mergeCell ref="O39:W39"/>
    <mergeCell ref="O40:W40"/>
    <mergeCell ref="A23:E23"/>
    <mergeCell ref="F23:L23"/>
  </mergeCells>
  <conditionalFormatting sqref="A51:AB51">
    <cfRule type="containsBlanks" dxfId="23" priority="11">
      <formula>LEN(TRIM(A51))=0</formula>
    </cfRule>
  </conditionalFormatting>
  <conditionalFormatting sqref="Y16:AB19">
    <cfRule type="containsBlanks" dxfId="22" priority="14">
      <formula>LEN(TRIM(Y16))=0</formula>
    </cfRule>
  </conditionalFormatting>
  <conditionalFormatting sqref="Y21:AB21">
    <cfRule type="cellIs" dxfId="21" priority="15" operator="lessThanOrEqual">
      <formula>0.8</formula>
    </cfRule>
    <cfRule type="cellIs" dxfId="20" priority="16" operator="greaterThan">
      <formula>0.8</formula>
    </cfRule>
    <cfRule type="containsErrors" dxfId="19" priority="19">
      <formula>ISERROR(Y21)</formula>
    </cfRule>
  </conditionalFormatting>
  <conditionalFormatting sqref="Y25:AB28">
    <cfRule type="containsBlanks" dxfId="18" priority="13">
      <formula>LEN(TRIM(Y25))=0</formula>
    </cfRule>
  </conditionalFormatting>
  <conditionalFormatting sqref="M23:X23">
    <cfRule type="containsBlanks" dxfId="17" priority="2">
      <formula>LEN(TRIM(M23))=0</formula>
    </cfRule>
  </conditionalFormatting>
  <conditionalFormatting sqref="Y23:AB23">
    <cfRule type="containsText" dxfId="16" priority="1" operator="containsText" text="FAUX">
      <formula>NOT(ISERROR(SEARCH("FAUX",Y23)))</formula>
    </cfRule>
  </conditionalFormatting>
  <hyperlinks>
    <hyperlink ref="A48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9" orientation="portrait" r:id="rId3"/>
  <ignoredErrors>
    <ignoredError sqref="Y21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Données!$K$3:$K$6</xm:f>
          </x14:formula1>
          <xm:sqref>M23:X23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opLeftCell="AC1" workbookViewId="0">
      <selection activeCell="AF17" sqref="AF17:AI17"/>
    </sheetView>
  </sheetViews>
  <sheetFormatPr baseColWidth="10" defaultColWidth="11.44140625" defaultRowHeight="14.4" x14ac:dyDescent="0.3"/>
  <cols>
    <col min="1" max="1" width="28" customWidth="1"/>
    <col min="2" max="2" width="1.44140625" customWidth="1"/>
    <col min="3" max="3" width="14.88671875" bestFit="1" customWidth="1"/>
    <col min="4" max="4" width="1.44140625" customWidth="1"/>
    <col min="5" max="5" width="34.44140625" bestFit="1" customWidth="1"/>
    <col min="6" max="6" width="1.44140625" customWidth="1"/>
    <col min="7" max="7" width="33" customWidth="1"/>
    <col min="8" max="8" width="1.44140625" customWidth="1"/>
    <col min="9" max="9" width="37.44140625" customWidth="1"/>
    <col min="10" max="10" width="1.44140625" customWidth="1"/>
    <col min="11" max="11" width="37.33203125" bestFit="1" customWidth="1"/>
    <col min="12" max="13" width="4" bestFit="1" customWidth="1"/>
    <col min="14" max="14" width="45.21875" bestFit="1" customWidth="1"/>
    <col min="15" max="15" width="1.44140625" customWidth="1"/>
    <col min="16" max="18" width="12.44140625" bestFit="1" customWidth="1"/>
    <col min="19" max="19" width="12.44140625" customWidth="1"/>
    <col min="20" max="20" width="12.44140625" bestFit="1" customWidth="1"/>
    <col min="21" max="21" width="12.77734375" bestFit="1" customWidth="1"/>
    <col min="22" max="22" width="14.5546875" bestFit="1" customWidth="1"/>
    <col min="23" max="23" width="1" customWidth="1"/>
    <col min="24" max="27" width="11.44140625" customWidth="1"/>
    <col min="28" max="28" width="53.6640625" style="12" bestFit="1" customWidth="1"/>
    <col min="31" max="31" width="1.5546875" customWidth="1"/>
    <col min="32" max="32" width="17.44140625" style="1" bestFit="1" customWidth="1"/>
    <col min="33" max="33" width="17.109375" style="1" bestFit="1" customWidth="1"/>
    <col min="34" max="36" width="17.44140625" style="1" bestFit="1" customWidth="1"/>
  </cols>
  <sheetData>
    <row r="1" spans="1:39" s="5" customFormat="1" ht="57.6" x14ac:dyDescent="0.3">
      <c r="A1" s="2" t="s">
        <v>121</v>
      </c>
      <c r="C1" s="7" t="s">
        <v>122</v>
      </c>
      <c r="E1" s="7" t="s">
        <v>123</v>
      </c>
      <c r="G1" s="8" t="s">
        <v>124</v>
      </c>
      <c r="I1" s="6" t="s">
        <v>125</v>
      </c>
      <c r="J1" s="4"/>
      <c r="K1" s="6" t="s">
        <v>126</v>
      </c>
      <c r="L1" s="6"/>
      <c r="M1" s="4"/>
      <c r="N1" s="6" t="s">
        <v>127</v>
      </c>
      <c r="O1" s="4"/>
      <c r="P1" s="4"/>
      <c r="Q1" s="5" t="s">
        <v>222</v>
      </c>
      <c r="R1" s="5" t="s">
        <v>222</v>
      </c>
      <c r="S1" s="5" t="s">
        <v>221</v>
      </c>
      <c r="T1" s="5" t="s">
        <v>222</v>
      </c>
      <c r="U1" s="5" t="s">
        <v>80</v>
      </c>
      <c r="V1" s="9" t="s">
        <v>179</v>
      </c>
      <c r="X1" s="5" t="e">
        <f>_xlfn.UNICHAR(#REF!)</f>
        <v>#REF!</v>
      </c>
      <c r="AB1" s="10" t="s">
        <v>128</v>
      </c>
      <c r="AD1" s="5" t="s">
        <v>242</v>
      </c>
      <c r="AF1" s="4" t="s">
        <v>237</v>
      </c>
      <c r="AG1" s="4" t="s">
        <v>233</v>
      </c>
      <c r="AH1" s="4" t="s">
        <v>234</v>
      </c>
      <c r="AI1" s="4" t="s">
        <v>235</v>
      </c>
      <c r="AJ1" s="4" t="s">
        <v>236</v>
      </c>
      <c r="AM1" s="11" t="s">
        <v>207</v>
      </c>
    </row>
    <row r="2" spans="1:39" x14ac:dyDescent="0.3">
      <c r="I2" s="1"/>
      <c r="K2" s="1"/>
      <c r="L2" s="1"/>
      <c r="N2" s="1"/>
      <c r="P2" s="5" t="s">
        <v>79</v>
      </c>
      <c r="Q2" s="5" t="s">
        <v>80</v>
      </c>
      <c r="R2" s="5" t="s">
        <v>223</v>
      </c>
      <c r="T2" s="5" t="s">
        <v>80</v>
      </c>
      <c r="U2" s="5" t="s">
        <v>160</v>
      </c>
      <c r="V2" s="9" t="s">
        <v>183</v>
      </c>
      <c r="AD2" s="5" t="s">
        <v>237</v>
      </c>
      <c r="AF2" s="16" t="s">
        <v>243</v>
      </c>
      <c r="AG2" s="17" t="s">
        <v>240</v>
      </c>
      <c r="AH2" s="17" t="s">
        <v>240</v>
      </c>
      <c r="AI2" s="17" t="s">
        <v>243</v>
      </c>
      <c r="AJ2" s="17" t="s">
        <v>240</v>
      </c>
      <c r="AM2" s="11" t="s">
        <v>208</v>
      </c>
    </row>
    <row r="3" spans="1:39" x14ac:dyDescent="0.3">
      <c r="A3" t="s">
        <v>129</v>
      </c>
      <c r="C3" t="s">
        <v>130</v>
      </c>
      <c r="E3" t="s">
        <v>131</v>
      </c>
      <c r="G3" s="1" t="s">
        <v>132</v>
      </c>
      <c r="I3" s="1" t="s">
        <v>133</v>
      </c>
      <c r="K3" s="1" t="s">
        <v>134</v>
      </c>
      <c r="L3" s="1">
        <v>0</v>
      </c>
      <c r="P3" s="5" t="s">
        <v>142</v>
      </c>
      <c r="Q3" s="5" t="s">
        <v>160</v>
      </c>
      <c r="R3" s="5" t="s">
        <v>80</v>
      </c>
      <c r="S3" s="5" t="s">
        <v>79</v>
      </c>
      <c r="T3" s="5" t="s">
        <v>160</v>
      </c>
      <c r="U3" s="5" t="s">
        <v>168</v>
      </c>
      <c r="V3" s="9" t="s">
        <v>176</v>
      </c>
      <c r="AD3" s="5" t="s">
        <v>233</v>
      </c>
      <c r="AF3" s="16">
        <v>0.75</v>
      </c>
      <c r="AG3" s="16">
        <v>0.75</v>
      </c>
      <c r="AH3" s="16">
        <v>1</v>
      </c>
      <c r="AI3" s="17">
        <v>1.25</v>
      </c>
      <c r="AJ3" s="16">
        <v>1.25</v>
      </c>
      <c r="AM3" s="11" t="s">
        <v>209</v>
      </c>
    </row>
    <row r="4" spans="1:39" ht="15.6" x14ac:dyDescent="0.3">
      <c r="A4" t="s">
        <v>138</v>
      </c>
      <c r="C4" t="s">
        <v>139</v>
      </c>
      <c r="E4" t="s">
        <v>140</v>
      </c>
      <c r="G4" s="1">
        <v>1</v>
      </c>
      <c r="I4" s="1">
        <v>1</v>
      </c>
      <c r="K4" s="1" t="s">
        <v>135</v>
      </c>
      <c r="L4">
        <v>1</v>
      </c>
      <c r="N4" s="1" t="s">
        <v>141</v>
      </c>
      <c r="Q4" s="5" t="s">
        <v>168</v>
      </c>
      <c r="R4" s="5" t="s">
        <v>160</v>
      </c>
      <c r="S4" s="5" t="s">
        <v>79</v>
      </c>
      <c r="T4" s="5" t="s">
        <v>168</v>
      </c>
      <c r="U4" s="5" t="s">
        <v>169</v>
      </c>
      <c r="V4" s="9" t="s">
        <v>181</v>
      </c>
      <c r="AB4" s="13" t="s">
        <v>225</v>
      </c>
      <c r="AD4" s="5" t="s">
        <v>234</v>
      </c>
      <c r="AF4" s="16" t="s">
        <v>239</v>
      </c>
      <c r="AG4" s="16" t="s">
        <v>245</v>
      </c>
      <c r="AH4" s="16" t="s">
        <v>247</v>
      </c>
      <c r="AI4" s="17" t="s">
        <v>248</v>
      </c>
      <c r="AJ4" s="16" t="s">
        <v>247</v>
      </c>
      <c r="AM4" s="11" t="s">
        <v>210</v>
      </c>
    </row>
    <row r="5" spans="1:39" ht="15.6" x14ac:dyDescent="0.3">
      <c r="A5" t="s">
        <v>143</v>
      </c>
      <c r="C5" t="s">
        <v>144</v>
      </c>
      <c r="E5" t="s">
        <v>145</v>
      </c>
      <c r="G5" s="1" t="s">
        <v>146</v>
      </c>
      <c r="I5" s="1" t="s">
        <v>147</v>
      </c>
      <c r="K5" s="1" t="s">
        <v>136</v>
      </c>
      <c r="L5" s="1">
        <v>0.8</v>
      </c>
      <c r="N5" s="1">
        <v>1</v>
      </c>
      <c r="Q5" s="5" t="s">
        <v>169</v>
      </c>
      <c r="R5" s="5" t="s">
        <v>168</v>
      </c>
      <c r="S5" s="5" t="s">
        <v>79</v>
      </c>
      <c r="T5" s="5" t="s">
        <v>169</v>
      </c>
      <c r="U5" s="5" t="s">
        <v>166</v>
      </c>
      <c r="V5" s="9" t="s">
        <v>178</v>
      </c>
      <c r="AB5" s="14" t="s">
        <v>102</v>
      </c>
      <c r="AD5" s="5" t="s">
        <v>235</v>
      </c>
      <c r="AF5" s="16">
        <v>1</v>
      </c>
      <c r="AG5" s="16">
        <v>1</v>
      </c>
      <c r="AH5" s="16">
        <v>1.25</v>
      </c>
      <c r="AI5" s="17">
        <v>1.5</v>
      </c>
      <c r="AJ5" s="16">
        <v>1.5</v>
      </c>
      <c r="AM5" s="11" t="s">
        <v>211</v>
      </c>
    </row>
    <row r="6" spans="1:39" ht="15.6" x14ac:dyDescent="0.3">
      <c r="A6" t="s">
        <v>148</v>
      </c>
      <c r="C6" t="s">
        <v>149</v>
      </c>
      <c r="G6" s="1">
        <v>1</v>
      </c>
      <c r="I6" s="1">
        <v>0.5</v>
      </c>
      <c r="K6" s="1" t="s">
        <v>137</v>
      </c>
      <c r="L6">
        <v>0.5</v>
      </c>
      <c r="N6" s="1" t="s">
        <v>150</v>
      </c>
      <c r="Q6" s="5" t="s">
        <v>166</v>
      </c>
      <c r="R6" s="5" t="s">
        <v>169</v>
      </c>
      <c r="S6" s="5" t="s">
        <v>79</v>
      </c>
      <c r="T6" s="5" t="s">
        <v>166</v>
      </c>
      <c r="AB6" s="14" t="s">
        <v>105</v>
      </c>
      <c r="AD6" s="5" t="s">
        <v>236</v>
      </c>
      <c r="AF6" s="16" t="s">
        <v>244</v>
      </c>
      <c r="AG6" s="16" t="s">
        <v>246</v>
      </c>
      <c r="AH6" s="16" t="s">
        <v>244</v>
      </c>
      <c r="AI6" s="17" t="s">
        <v>241</v>
      </c>
      <c r="AJ6" s="16" t="s">
        <v>249</v>
      </c>
      <c r="AM6" s="11" t="s">
        <v>210</v>
      </c>
    </row>
    <row r="7" spans="1:39" ht="15.6" x14ac:dyDescent="0.3">
      <c r="A7" t="s">
        <v>151</v>
      </c>
      <c r="C7" t="s">
        <v>152</v>
      </c>
      <c r="G7" s="1" t="s">
        <v>153</v>
      </c>
      <c r="J7">
        <v>1</v>
      </c>
      <c r="L7" s="1"/>
      <c r="N7" s="1">
        <v>0.5</v>
      </c>
      <c r="O7">
        <v>1</v>
      </c>
      <c r="Q7" s="9" t="s">
        <v>179</v>
      </c>
      <c r="R7" s="5" t="s">
        <v>166</v>
      </c>
      <c r="T7" s="9" t="s">
        <v>179</v>
      </c>
      <c r="AB7" s="14" t="s">
        <v>154</v>
      </c>
      <c r="AD7" s="5"/>
      <c r="AF7" s="16">
        <v>1.25</v>
      </c>
      <c r="AG7" s="16">
        <v>1.25</v>
      </c>
      <c r="AH7" s="16">
        <v>1.5</v>
      </c>
      <c r="AI7" s="17">
        <v>1.75</v>
      </c>
      <c r="AJ7" s="16">
        <v>1.75</v>
      </c>
      <c r="AM7" s="11" t="s">
        <v>212</v>
      </c>
    </row>
    <row r="8" spans="1:39" ht="15.6" x14ac:dyDescent="0.3">
      <c r="C8" t="s">
        <v>155</v>
      </c>
      <c r="G8" s="1">
        <v>1</v>
      </c>
      <c r="I8" s="1"/>
      <c r="N8" s="1" t="s">
        <v>156</v>
      </c>
      <c r="Q8" s="9" t="s">
        <v>183</v>
      </c>
      <c r="S8" s="5" t="s">
        <v>142</v>
      </c>
      <c r="T8" s="9" t="s">
        <v>183</v>
      </c>
      <c r="U8" s="5"/>
      <c r="AB8" s="14" t="s">
        <v>109</v>
      </c>
      <c r="AD8" s="5"/>
      <c r="AF8" s="16"/>
      <c r="AG8" s="16" t="s">
        <v>241</v>
      </c>
      <c r="AH8" s="16"/>
      <c r="AI8" s="16"/>
      <c r="AJ8" s="16" t="s">
        <v>241</v>
      </c>
      <c r="AM8" s="11" t="s">
        <v>213</v>
      </c>
    </row>
    <row r="9" spans="1:39" x14ac:dyDescent="0.3">
      <c r="C9" t="s">
        <v>157</v>
      </c>
      <c r="G9" s="1" t="s">
        <v>158</v>
      </c>
      <c r="I9" s="1"/>
      <c r="L9" s="1"/>
      <c r="N9" s="1">
        <v>0.25</v>
      </c>
      <c r="Q9" s="9" t="s">
        <v>176</v>
      </c>
      <c r="R9" s="5" t="s">
        <v>224</v>
      </c>
      <c r="S9" s="5" t="s">
        <v>142</v>
      </c>
      <c r="T9" s="9" t="s">
        <v>176</v>
      </c>
      <c r="U9" s="5"/>
      <c r="AD9" s="5"/>
      <c r="AF9" s="16"/>
      <c r="AG9" s="16">
        <v>1.5</v>
      </c>
      <c r="AH9" s="16"/>
      <c r="AI9" s="16"/>
      <c r="AJ9" s="16">
        <v>2</v>
      </c>
      <c r="AM9" s="11"/>
    </row>
    <row r="10" spans="1:39" ht="15.6" x14ac:dyDescent="0.3">
      <c r="C10" t="s">
        <v>159</v>
      </c>
      <c r="G10" s="1">
        <v>0.75</v>
      </c>
      <c r="I10" s="3"/>
      <c r="J10">
        <v>0.5</v>
      </c>
      <c r="N10" s="3"/>
      <c r="O10">
        <v>0.5</v>
      </c>
      <c r="Q10" s="9" t="s">
        <v>181</v>
      </c>
      <c r="R10" s="9" t="s">
        <v>179</v>
      </c>
      <c r="S10" s="5" t="s">
        <v>142</v>
      </c>
      <c r="T10" s="9" t="s">
        <v>181</v>
      </c>
      <c r="U10" s="5"/>
      <c r="AB10" s="13" t="s">
        <v>161</v>
      </c>
      <c r="AD10" s="5"/>
    </row>
    <row r="11" spans="1:39" ht="15.6" x14ac:dyDescent="0.3">
      <c r="C11" t="s">
        <v>162</v>
      </c>
      <c r="G11" s="1" t="s">
        <v>163</v>
      </c>
      <c r="I11" s="1"/>
      <c r="N11" s="1"/>
      <c r="Q11" s="9" t="s">
        <v>178</v>
      </c>
      <c r="R11" s="9" t="s">
        <v>183</v>
      </c>
      <c r="S11" s="5" t="s">
        <v>142</v>
      </c>
      <c r="T11" s="9" t="s">
        <v>178</v>
      </c>
      <c r="U11" s="5"/>
      <c r="AB11" s="14" t="s">
        <v>164</v>
      </c>
      <c r="AD11" s="5"/>
    </row>
    <row r="12" spans="1:39" ht="15.6" x14ac:dyDescent="0.3">
      <c r="C12" t="s">
        <v>165</v>
      </c>
      <c r="G12" s="1">
        <v>0.5</v>
      </c>
      <c r="I12" s="3"/>
      <c r="N12" s="3"/>
      <c r="R12" s="9" t="s">
        <v>176</v>
      </c>
      <c r="AB12" s="14" t="s">
        <v>107</v>
      </c>
      <c r="AD12" s="5"/>
    </row>
    <row r="13" spans="1:39" x14ac:dyDescent="0.3">
      <c r="C13" t="s">
        <v>167</v>
      </c>
      <c r="R13" s="9" t="s">
        <v>181</v>
      </c>
      <c r="S13" s="5"/>
      <c r="U13" s="5"/>
      <c r="AD13" s="5"/>
    </row>
    <row r="14" spans="1:39" ht="15.6" x14ac:dyDescent="0.3">
      <c r="C14" t="s">
        <v>167</v>
      </c>
      <c r="R14" s="9" t="s">
        <v>178</v>
      </c>
      <c r="S14" s="9"/>
      <c r="AB14" s="13" t="s">
        <v>170</v>
      </c>
      <c r="AD14" s="5"/>
      <c r="AF14" s="211" t="s">
        <v>236</v>
      </c>
      <c r="AG14" s="211"/>
      <c r="AH14" s="211"/>
      <c r="AI14" s="211"/>
    </row>
    <row r="15" spans="1:39" ht="15.6" x14ac:dyDescent="0.3">
      <c r="C15" t="s">
        <v>171</v>
      </c>
      <c r="I15" s="1"/>
      <c r="K15" s="1"/>
      <c r="L15" s="1"/>
      <c r="N15" s="1"/>
      <c r="U15" s="5"/>
      <c r="AB15" s="14" t="s">
        <v>172</v>
      </c>
      <c r="AD15" s="5"/>
    </row>
    <row r="16" spans="1:39" ht="15.6" x14ac:dyDescent="0.3">
      <c r="C16" t="s">
        <v>173</v>
      </c>
      <c r="G16" s="1"/>
      <c r="I16" s="1"/>
      <c r="K16" s="1"/>
      <c r="L16" s="1"/>
      <c r="N16" s="1"/>
      <c r="U16" s="5"/>
      <c r="AB16" s="14" t="s">
        <v>174</v>
      </c>
      <c r="AD16" s="5"/>
    </row>
    <row r="17" spans="3:35" ht="15.6" x14ac:dyDescent="0.3">
      <c r="C17" t="s">
        <v>175</v>
      </c>
      <c r="G17" s="1"/>
      <c r="I17" s="1"/>
      <c r="K17" s="1"/>
      <c r="L17" s="1"/>
      <c r="N17" s="1"/>
      <c r="U17" s="9"/>
      <c r="AB17" s="14" t="s">
        <v>177</v>
      </c>
      <c r="AD17" s="5"/>
      <c r="AF17" s="211">
        <v>0.75</v>
      </c>
      <c r="AG17" s="211"/>
      <c r="AH17" s="211"/>
      <c r="AI17" s="211"/>
    </row>
    <row r="18" spans="3:35" x14ac:dyDescent="0.3">
      <c r="C18" t="s">
        <v>226</v>
      </c>
      <c r="G18" s="1"/>
      <c r="U18" s="9"/>
      <c r="AD18" s="5"/>
    </row>
    <row r="19" spans="3:35" ht="15.6" x14ac:dyDescent="0.3">
      <c r="C19" t="s">
        <v>227</v>
      </c>
      <c r="G19" s="1"/>
      <c r="U19" s="9"/>
      <c r="AB19" s="13" t="s">
        <v>180</v>
      </c>
    </row>
    <row r="20" spans="3:35" ht="15.6" x14ac:dyDescent="0.3">
      <c r="C20" t="s">
        <v>228</v>
      </c>
      <c r="G20" s="1"/>
      <c r="I20" s="1"/>
      <c r="K20" s="1"/>
      <c r="L20" s="1"/>
      <c r="N20" s="1"/>
      <c r="U20" s="9"/>
      <c r="AB20" s="15" t="s">
        <v>182</v>
      </c>
    </row>
    <row r="21" spans="3:35" x14ac:dyDescent="0.3">
      <c r="C21" t="s">
        <v>229</v>
      </c>
      <c r="G21" s="1"/>
      <c r="I21" s="1"/>
      <c r="K21" s="1"/>
      <c r="L21" s="1"/>
      <c r="N21" s="1"/>
      <c r="U21" s="9"/>
    </row>
    <row r="22" spans="3:35" ht="15.6" x14ac:dyDescent="0.3">
      <c r="C22" t="s">
        <v>230</v>
      </c>
      <c r="I22" s="1"/>
      <c r="K22" s="1"/>
      <c r="L22" s="1"/>
      <c r="N22" s="1"/>
      <c r="AB22" s="13" t="s">
        <v>184</v>
      </c>
    </row>
    <row r="23" spans="3:35" ht="15.6" x14ac:dyDescent="0.3">
      <c r="C23" t="s">
        <v>185</v>
      </c>
      <c r="I23" s="1"/>
      <c r="K23" s="1"/>
      <c r="L23" s="1"/>
      <c r="N23" s="1"/>
      <c r="U23" s="1"/>
      <c r="AB23" s="14" t="s">
        <v>186</v>
      </c>
    </row>
    <row r="24" spans="3:35" ht="15.6" x14ac:dyDescent="0.3">
      <c r="C24" t="s">
        <v>187</v>
      </c>
      <c r="AB24" s="14" t="s">
        <v>188</v>
      </c>
    </row>
    <row r="25" spans="3:35" x14ac:dyDescent="0.3">
      <c r="C25" t="s">
        <v>189</v>
      </c>
    </row>
    <row r="26" spans="3:35" ht="15.6" x14ac:dyDescent="0.3">
      <c r="C26" t="s">
        <v>190</v>
      </c>
      <c r="AB26" s="13" t="s">
        <v>191</v>
      </c>
    </row>
    <row r="27" spans="3:35" ht="15.6" x14ac:dyDescent="0.3">
      <c r="C27" t="s">
        <v>192</v>
      </c>
      <c r="AB27" s="14" t="s">
        <v>193</v>
      </c>
    </row>
    <row r="28" spans="3:35" ht="15.6" x14ac:dyDescent="0.3">
      <c r="C28" t="s">
        <v>194</v>
      </c>
      <c r="AB28" s="14" t="s">
        <v>195</v>
      </c>
    </row>
    <row r="29" spans="3:35" x14ac:dyDescent="0.3">
      <c r="C29" t="s">
        <v>196</v>
      </c>
    </row>
    <row r="30" spans="3:35" ht="15.6" x14ac:dyDescent="0.3">
      <c r="C30" t="s">
        <v>197</v>
      </c>
      <c r="AB30" s="15"/>
    </row>
    <row r="31" spans="3:35" x14ac:dyDescent="0.3">
      <c r="C31" t="s">
        <v>198</v>
      </c>
    </row>
    <row r="32" spans="3:35" x14ac:dyDescent="0.3">
      <c r="C32" t="s">
        <v>199</v>
      </c>
    </row>
    <row r="33" spans="3:3" x14ac:dyDescent="0.3">
      <c r="C33" t="s">
        <v>200</v>
      </c>
    </row>
    <row r="34" spans="3:3" x14ac:dyDescent="0.3">
      <c r="C34" t="s">
        <v>201</v>
      </c>
    </row>
    <row r="35" spans="3:3" x14ac:dyDescent="0.3">
      <c r="C35" t="s">
        <v>202</v>
      </c>
    </row>
    <row r="36" spans="3:3" ht="14.4" customHeight="1" x14ac:dyDescent="0.3">
      <c r="C36" t="s">
        <v>203</v>
      </c>
    </row>
  </sheetData>
  <sortState ref="T2:T6">
    <sortCondition ref="T3"/>
  </sortState>
  <mergeCells count="2">
    <mergeCell ref="AF14:AI14"/>
    <mergeCell ref="AF17:AI17"/>
  </mergeCells>
  <dataValidations count="2">
    <dataValidation type="list" allowBlank="1" showInputMessage="1" showErrorMessage="1" sqref="AF14:AI14">
      <formula1>INDIRECT("Vigilance")</formula1>
    </dataValidation>
    <dataValidation type="list" allowBlank="1" showInputMessage="1" showErrorMessage="1" sqref="AF17:AI17">
      <formula1>INDIRECT(AF14)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60"/>
  <sheetViews>
    <sheetView showGridLines="0" topLeftCell="A43" zoomScale="200" zoomScaleNormal="200" workbookViewId="0">
      <selection activeCell="J23" sqref="J23:M30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>
      <c r="Z4" s="22"/>
      <c r="AA4" s="22"/>
      <c r="AB4" s="22"/>
    </row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">
      <c r="A8" s="232" t="s">
        <v>92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</row>
    <row r="9" spans="1:28" ht="5.25" customHeight="1" x14ac:dyDescent="0.3"/>
    <row r="10" spans="1:28" x14ac:dyDescent="0.3">
      <c r="A10" s="231" t="s">
        <v>93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</row>
    <row r="11" spans="1:28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15" customHeight="1" x14ac:dyDescent="0.3">
      <c r="A12" s="226" t="s">
        <v>42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</row>
    <row r="13" spans="1:28" ht="4.5" customHeight="1" x14ac:dyDescent="0.3"/>
    <row r="14" spans="1:28" ht="15" customHeight="1" x14ac:dyDescent="0.3">
      <c r="A14" s="124" t="s">
        <v>94</v>
      </c>
      <c r="B14" s="124"/>
      <c r="C14" s="124"/>
      <c r="D14" s="124"/>
      <c r="E14" s="124"/>
      <c r="F14" s="124"/>
      <c r="G14" s="124"/>
      <c r="H14" s="234"/>
      <c r="I14" s="212" t="s">
        <v>95</v>
      </c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35"/>
      <c r="V14" s="235"/>
      <c r="W14" s="235"/>
      <c r="X14" s="235"/>
      <c r="Y14" s="235"/>
      <c r="Z14" s="235"/>
      <c r="AA14" s="235"/>
      <c r="AB14" s="235"/>
    </row>
    <row r="15" spans="1:28" ht="15" customHeight="1" x14ac:dyDescent="0.3">
      <c r="A15" s="124"/>
      <c r="B15" s="124"/>
      <c r="C15" s="124"/>
      <c r="D15" s="124"/>
      <c r="E15" s="124"/>
      <c r="F15" s="124"/>
      <c r="G15" s="124"/>
      <c r="H15" s="234"/>
      <c r="I15" s="212" t="s">
        <v>204</v>
      </c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35"/>
      <c r="V15" s="235"/>
      <c r="W15" s="235"/>
      <c r="X15" s="235"/>
      <c r="Y15" s="235"/>
      <c r="Z15" s="235"/>
      <c r="AA15" s="235"/>
      <c r="AB15" s="235"/>
    </row>
    <row r="16" spans="1:28" ht="15" customHeight="1" x14ac:dyDescent="0.3">
      <c r="A16" s="213" t="s">
        <v>206</v>
      </c>
      <c r="B16" s="214"/>
      <c r="C16" s="214"/>
      <c r="D16" s="214"/>
      <c r="E16" s="214"/>
      <c r="F16" s="214"/>
      <c r="G16" s="214"/>
      <c r="H16" s="215"/>
      <c r="I16" s="212" t="s">
        <v>238</v>
      </c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159"/>
      <c r="V16" s="159"/>
      <c r="W16" s="159"/>
      <c r="X16" s="159"/>
      <c r="Y16" s="159"/>
      <c r="Z16" s="159"/>
      <c r="AA16" s="159"/>
      <c r="AB16" s="159"/>
    </row>
    <row r="17" spans="1:28" ht="15" customHeight="1" x14ac:dyDescent="0.3">
      <c r="A17" s="216"/>
      <c r="B17" s="217"/>
      <c r="C17" s="217"/>
      <c r="D17" s="217"/>
      <c r="E17" s="217"/>
      <c r="F17" s="217"/>
      <c r="G17" s="217"/>
      <c r="H17" s="218"/>
      <c r="I17" s="116" t="s">
        <v>205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59"/>
      <c r="V17" s="159"/>
      <c r="W17" s="159"/>
      <c r="X17" s="159"/>
      <c r="Y17" s="159"/>
      <c r="Z17" s="159"/>
      <c r="AA17" s="159"/>
      <c r="AB17" s="159"/>
    </row>
    <row r="18" spans="1:28" ht="4.5" customHeight="1" x14ac:dyDescent="0.3"/>
    <row r="19" spans="1:28" ht="15" customHeight="1" x14ac:dyDescent="0.3"/>
    <row r="20" spans="1:28" x14ac:dyDescent="0.3">
      <c r="A20" s="266" t="s">
        <v>96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</row>
    <row r="21" spans="1:28" ht="4.5" customHeight="1" x14ac:dyDescent="0.3"/>
    <row r="22" spans="1:28" ht="15" thickBot="1" x14ac:dyDescent="0.3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240" t="s">
        <v>97</v>
      </c>
      <c r="O22" s="240"/>
      <c r="P22" s="240"/>
      <c r="Q22" s="240"/>
      <c r="R22" s="240"/>
      <c r="S22" s="267" t="s">
        <v>98</v>
      </c>
      <c r="T22" s="267"/>
      <c r="U22" s="267"/>
      <c r="V22" s="267"/>
      <c r="W22" s="267"/>
      <c r="X22" s="46" t="s">
        <v>99</v>
      </c>
      <c r="Y22" s="46"/>
      <c r="Z22" s="46"/>
      <c r="AA22" s="46"/>
      <c r="AB22" s="46"/>
    </row>
    <row r="23" spans="1:28" ht="19.350000000000001" customHeight="1" thickTop="1" thickBot="1" x14ac:dyDescent="0.35">
      <c r="A23" s="220" t="s">
        <v>100</v>
      </c>
      <c r="B23" s="220"/>
      <c r="C23" s="220"/>
      <c r="D23" s="220"/>
      <c r="E23" s="220"/>
      <c r="F23" s="47" t="s">
        <v>101</v>
      </c>
      <c r="G23" s="47"/>
      <c r="H23" s="47"/>
      <c r="I23" s="47"/>
      <c r="J23" s="219"/>
      <c r="K23" s="219"/>
      <c r="L23" s="219"/>
      <c r="M23" s="219"/>
      <c r="N23" s="236" t="s">
        <v>102</v>
      </c>
      <c r="O23" s="237"/>
      <c r="P23" s="237"/>
      <c r="Q23" s="237"/>
      <c r="R23" s="238"/>
      <c r="S23" s="227">
        <f>J23-J24</f>
        <v>0</v>
      </c>
      <c r="T23" s="227"/>
      <c r="U23" s="227"/>
      <c r="V23" s="227"/>
      <c r="W23" s="227"/>
      <c r="X23" s="227">
        <f>S23*U17</f>
        <v>0</v>
      </c>
      <c r="Y23" s="227"/>
      <c r="Z23" s="227"/>
      <c r="AA23" s="227"/>
      <c r="AB23" s="227"/>
    </row>
    <row r="24" spans="1:28" ht="19.350000000000001" customHeight="1" thickTop="1" thickBot="1" x14ac:dyDescent="0.35">
      <c r="A24" s="220"/>
      <c r="B24" s="220"/>
      <c r="C24" s="220"/>
      <c r="D24" s="220"/>
      <c r="E24" s="220"/>
      <c r="F24" s="47" t="s">
        <v>103</v>
      </c>
      <c r="G24" s="47"/>
      <c r="H24" s="47"/>
      <c r="I24" s="47"/>
      <c r="J24" s="219"/>
      <c r="K24" s="219"/>
      <c r="L24" s="219"/>
      <c r="M24" s="219"/>
      <c r="N24" s="239"/>
      <c r="O24" s="240"/>
      <c r="P24" s="240"/>
      <c r="Q24" s="240"/>
      <c r="R24" s="241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</row>
    <row r="25" spans="1:28" ht="19.350000000000001" customHeight="1" thickTop="1" thickBot="1" x14ac:dyDescent="0.35">
      <c r="A25" s="220" t="s">
        <v>104</v>
      </c>
      <c r="B25" s="220"/>
      <c r="C25" s="220"/>
      <c r="D25" s="220"/>
      <c r="E25" s="220"/>
      <c r="F25" s="47" t="s">
        <v>101</v>
      </c>
      <c r="G25" s="47"/>
      <c r="H25" s="47"/>
      <c r="I25" s="47"/>
      <c r="J25" s="219"/>
      <c r="K25" s="219"/>
      <c r="L25" s="219"/>
      <c r="M25" s="219"/>
      <c r="N25" s="236" t="s">
        <v>105</v>
      </c>
      <c r="O25" s="237"/>
      <c r="P25" s="237"/>
      <c r="Q25" s="237"/>
      <c r="R25" s="238"/>
      <c r="S25" s="227">
        <f>J25-J26</f>
        <v>0</v>
      </c>
      <c r="T25" s="227"/>
      <c r="U25" s="227"/>
      <c r="V25" s="227"/>
      <c r="W25" s="227"/>
      <c r="X25" s="227">
        <f>S25*U17</f>
        <v>0</v>
      </c>
      <c r="Y25" s="227"/>
      <c r="Z25" s="227"/>
      <c r="AA25" s="227"/>
      <c r="AB25" s="227"/>
    </row>
    <row r="26" spans="1:28" ht="19.350000000000001" customHeight="1" thickTop="1" thickBot="1" x14ac:dyDescent="0.35">
      <c r="A26" s="220"/>
      <c r="B26" s="220"/>
      <c r="C26" s="220"/>
      <c r="D26" s="220"/>
      <c r="E26" s="220"/>
      <c r="F26" s="47" t="s">
        <v>103</v>
      </c>
      <c r="G26" s="47"/>
      <c r="H26" s="47"/>
      <c r="I26" s="47"/>
      <c r="J26" s="219"/>
      <c r="K26" s="219"/>
      <c r="L26" s="219"/>
      <c r="M26" s="219"/>
      <c r="N26" s="239"/>
      <c r="O26" s="240"/>
      <c r="P26" s="240"/>
      <c r="Q26" s="240"/>
      <c r="R26" s="241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</row>
    <row r="27" spans="1:28" ht="19.350000000000001" customHeight="1" thickTop="1" thickBot="1" x14ac:dyDescent="0.35">
      <c r="A27" s="220" t="s">
        <v>106</v>
      </c>
      <c r="B27" s="220"/>
      <c r="C27" s="220"/>
      <c r="D27" s="220"/>
      <c r="E27" s="220"/>
      <c r="F27" s="47" t="s">
        <v>101</v>
      </c>
      <c r="G27" s="47"/>
      <c r="H27" s="47"/>
      <c r="I27" s="47"/>
      <c r="J27" s="219"/>
      <c r="K27" s="219"/>
      <c r="L27" s="219"/>
      <c r="M27" s="219"/>
      <c r="N27" s="236" t="s">
        <v>107</v>
      </c>
      <c r="O27" s="237"/>
      <c r="P27" s="237"/>
      <c r="Q27" s="237"/>
      <c r="R27" s="238"/>
      <c r="S27" s="227">
        <f>J27-J28</f>
        <v>0</v>
      </c>
      <c r="T27" s="227"/>
      <c r="U27" s="227"/>
      <c r="V27" s="227"/>
      <c r="W27" s="227"/>
      <c r="X27" s="227">
        <f>S27*U17</f>
        <v>0</v>
      </c>
      <c r="Y27" s="227"/>
      <c r="Z27" s="227"/>
      <c r="AA27" s="227"/>
      <c r="AB27" s="227"/>
    </row>
    <row r="28" spans="1:28" ht="19.350000000000001" customHeight="1" thickTop="1" thickBot="1" x14ac:dyDescent="0.35">
      <c r="A28" s="220"/>
      <c r="B28" s="220"/>
      <c r="C28" s="220"/>
      <c r="D28" s="220"/>
      <c r="E28" s="220"/>
      <c r="F28" s="47" t="s">
        <v>103</v>
      </c>
      <c r="G28" s="47"/>
      <c r="H28" s="47"/>
      <c r="I28" s="47"/>
      <c r="J28" s="219"/>
      <c r="K28" s="219"/>
      <c r="L28" s="219"/>
      <c r="M28" s="219"/>
      <c r="N28" s="239"/>
      <c r="O28" s="240"/>
      <c r="P28" s="240"/>
      <c r="Q28" s="240"/>
      <c r="R28" s="241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</row>
    <row r="29" spans="1:28" ht="19.350000000000001" customHeight="1" thickTop="1" thickBot="1" x14ac:dyDescent="0.35">
      <c r="A29" s="220" t="s">
        <v>108</v>
      </c>
      <c r="B29" s="220"/>
      <c r="C29" s="220"/>
      <c r="D29" s="220"/>
      <c r="E29" s="220"/>
      <c r="F29" s="47" t="s">
        <v>101</v>
      </c>
      <c r="G29" s="47"/>
      <c r="H29" s="47"/>
      <c r="I29" s="47"/>
      <c r="J29" s="219"/>
      <c r="K29" s="219"/>
      <c r="L29" s="219"/>
      <c r="M29" s="219"/>
      <c r="N29" s="236" t="s">
        <v>109</v>
      </c>
      <c r="O29" s="237"/>
      <c r="P29" s="237"/>
      <c r="Q29" s="237"/>
      <c r="R29" s="238"/>
      <c r="S29" s="227">
        <f>J29-J30</f>
        <v>0</v>
      </c>
      <c r="T29" s="227"/>
      <c r="U29" s="227"/>
      <c r="V29" s="227"/>
      <c r="W29" s="227"/>
      <c r="X29" s="227">
        <f>S29*U17</f>
        <v>0</v>
      </c>
      <c r="Y29" s="227"/>
      <c r="Z29" s="227"/>
      <c r="AA29" s="227"/>
      <c r="AB29" s="227"/>
    </row>
    <row r="30" spans="1:28" ht="19.350000000000001" customHeight="1" thickTop="1" thickBot="1" x14ac:dyDescent="0.35">
      <c r="A30" s="220"/>
      <c r="B30" s="220"/>
      <c r="C30" s="220"/>
      <c r="D30" s="220"/>
      <c r="E30" s="220"/>
      <c r="F30" s="47" t="s">
        <v>103</v>
      </c>
      <c r="G30" s="47"/>
      <c r="H30" s="47"/>
      <c r="I30" s="47"/>
      <c r="J30" s="219"/>
      <c r="K30" s="219"/>
      <c r="L30" s="219"/>
      <c r="M30" s="219"/>
      <c r="N30" s="239"/>
      <c r="O30" s="240"/>
      <c r="P30" s="240"/>
      <c r="Q30" s="240"/>
      <c r="R30" s="241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</row>
    <row r="31" spans="1:28" ht="19.350000000000001" customHeight="1" thickTop="1" thickBot="1" x14ac:dyDescent="0.35">
      <c r="A31" s="220" t="s">
        <v>110</v>
      </c>
      <c r="B31" s="220"/>
      <c r="C31" s="220"/>
      <c r="D31" s="220"/>
      <c r="E31" s="220"/>
      <c r="F31" s="47" t="s">
        <v>101</v>
      </c>
      <c r="G31" s="47"/>
      <c r="H31" s="47"/>
      <c r="I31" s="47"/>
      <c r="J31" s="219"/>
      <c r="K31" s="219"/>
      <c r="L31" s="219"/>
      <c r="M31" s="219"/>
      <c r="N31" s="236"/>
      <c r="O31" s="237"/>
      <c r="P31" s="237"/>
      <c r="Q31" s="237"/>
      <c r="R31" s="238"/>
      <c r="S31" s="227">
        <f>J31-J32</f>
        <v>0</v>
      </c>
      <c r="T31" s="227"/>
      <c r="U31" s="227"/>
      <c r="V31" s="227"/>
      <c r="W31" s="227"/>
      <c r="X31" s="227">
        <f>S31*U17</f>
        <v>0</v>
      </c>
      <c r="Y31" s="227"/>
      <c r="Z31" s="227"/>
      <c r="AA31" s="227"/>
      <c r="AB31" s="227"/>
    </row>
    <row r="32" spans="1:28" ht="19.350000000000001" customHeight="1" thickTop="1" thickBot="1" x14ac:dyDescent="0.35">
      <c r="A32" s="220"/>
      <c r="B32" s="220"/>
      <c r="C32" s="220"/>
      <c r="D32" s="220"/>
      <c r="E32" s="220"/>
      <c r="F32" s="47" t="s">
        <v>103</v>
      </c>
      <c r="G32" s="47"/>
      <c r="H32" s="47"/>
      <c r="I32" s="47"/>
      <c r="J32" s="219"/>
      <c r="K32" s="219"/>
      <c r="L32" s="219"/>
      <c r="M32" s="219"/>
      <c r="N32" s="239"/>
      <c r="O32" s="240"/>
      <c r="P32" s="240"/>
      <c r="Q32" s="240"/>
      <c r="R32" s="241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</row>
    <row r="33" spans="1:28" ht="19.350000000000001" customHeight="1" thickTop="1" thickBot="1" x14ac:dyDescent="0.35">
      <c r="A33" s="220" t="s">
        <v>111</v>
      </c>
      <c r="B33" s="220"/>
      <c r="C33" s="220"/>
      <c r="D33" s="220"/>
      <c r="E33" s="220"/>
      <c r="F33" s="47" t="s">
        <v>101</v>
      </c>
      <c r="G33" s="47"/>
      <c r="H33" s="47"/>
      <c r="I33" s="47"/>
      <c r="J33" s="219"/>
      <c r="K33" s="219"/>
      <c r="L33" s="219"/>
      <c r="M33" s="219"/>
      <c r="N33" s="236"/>
      <c r="O33" s="237"/>
      <c r="P33" s="237"/>
      <c r="Q33" s="237"/>
      <c r="R33" s="238"/>
      <c r="S33" s="227">
        <f>J33-J34</f>
        <v>0</v>
      </c>
      <c r="T33" s="227"/>
      <c r="U33" s="227"/>
      <c r="V33" s="227"/>
      <c r="W33" s="227"/>
      <c r="X33" s="227">
        <f>S33*U17</f>
        <v>0</v>
      </c>
      <c r="Y33" s="227"/>
      <c r="Z33" s="227"/>
      <c r="AA33" s="227"/>
      <c r="AB33" s="227"/>
    </row>
    <row r="34" spans="1:28" ht="19.350000000000001" customHeight="1" thickTop="1" thickBot="1" x14ac:dyDescent="0.35">
      <c r="A34" s="220"/>
      <c r="B34" s="220"/>
      <c r="C34" s="220"/>
      <c r="D34" s="220"/>
      <c r="E34" s="220"/>
      <c r="F34" s="47" t="s">
        <v>103</v>
      </c>
      <c r="G34" s="47"/>
      <c r="H34" s="47"/>
      <c r="I34" s="47"/>
      <c r="J34" s="219"/>
      <c r="K34" s="219"/>
      <c r="L34" s="219"/>
      <c r="M34" s="219"/>
      <c r="N34" s="239"/>
      <c r="O34" s="240"/>
      <c r="P34" s="240"/>
      <c r="Q34" s="240"/>
      <c r="R34" s="241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</row>
    <row r="35" spans="1:28" ht="15" thickTop="1" x14ac:dyDescent="0.3">
      <c r="N35" s="48"/>
      <c r="O35" s="48"/>
      <c r="P35" s="48"/>
      <c r="Q35" s="48"/>
      <c r="R35" s="48"/>
      <c r="S35" s="48"/>
    </row>
    <row r="36" spans="1:28" x14ac:dyDescent="0.3">
      <c r="A36" s="222" t="s">
        <v>112</v>
      </c>
      <c r="B36" s="222"/>
      <c r="C36" s="222"/>
      <c r="D36" s="222"/>
      <c r="E36" s="222"/>
      <c r="F36" s="222"/>
      <c r="G36" s="222"/>
      <c r="H36" s="222"/>
      <c r="I36" s="263" t="s">
        <v>102</v>
      </c>
      <c r="J36" s="263"/>
      <c r="K36" s="263"/>
      <c r="L36" s="263"/>
      <c r="M36" s="263"/>
      <c r="N36" s="263" t="s">
        <v>105</v>
      </c>
      <c r="O36" s="263"/>
      <c r="P36" s="263"/>
      <c r="Q36" s="263"/>
      <c r="R36" s="263"/>
      <c r="S36" s="228" t="s">
        <v>107</v>
      </c>
      <c r="T36" s="229"/>
      <c r="U36" s="229"/>
      <c r="V36" s="229"/>
      <c r="W36" s="230"/>
      <c r="X36" s="228" t="s">
        <v>109</v>
      </c>
      <c r="Y36" s="229"/>
      <c r="Z36" s="229"/>
      <c r="AA36" s="229"/>
      <c r="AB36" s="230"/>
    </row>
    <row r="37" spans="1:28" ht="6" customHeight="1" x14ac:dyDescent="0.3"/>
    <row r="38" spans="1:28" x14ac:dyDescent="0.3">
      <c r="A38" s="222" t="s">
        <v>113</v>
      </c>
      <c r="B38" s="222"/>
      <c r="C38" s="222"/>
      <c r="D38" s="222"/>
      <c r="E38" s="222"/>
      <c r="F38" s="222"/>
      <c r="G38" s="222"/>
      <c r="H38" s="222"/>
      <c r="I38" s="264">
        <v>5</v>
      </c>
      <c r="J38" s="264"/>
      <c r="K38" s="264"/>
      <c r="L38" s="264"/>
      <c r="M38" s="264"/>
      <c r="N38" s="264">
        <v>5.3</v>
      </c>
      <c r="O38" s="264"/>
      <c r="P38" s="264"/>
      <c r="Q38" s="264"/>
      <c r="R38" s="264"/>
      <c r="S38" s="264">
        <v>2.4</v>
      </c>
      <c r="T38" s="264"/>
      <c r="U38" s="264"/>
      <c r="V38" s="264"/>
      <c r="W38" s="264"/>
      <c r="X38" s="253">
        <v>4</v>
      </c>
      <c r="Y38" s="254"/>
      <c r="Z38" s="254"/>
      <c r="AA38" s="254"/>
      <c r="AB38" s="255"/>
    </row>
    <row r="39" spans="1:28" ht="6" customHeight="1" x14ac:dyDescent="0.3"/>
    <row r="40" spans="1:28" x14ac:dyDescent="0.3">
      <c r="A40" s="222" t="s">
        <v>114</v>
      </c>
      <c r="B40" s="222"/>
      <c r="C40" s="222"/>
      <c r="D40" s="222"/>
      <c r="E40" s="222"/>
      <c r="F40" s="222"/>
      <c r="G40" s="222"/>
      <c r="H40" s="222"/>
      <c r="I40" s="221">
        <v>200.5</v>
      </c>
      <c r="J40" s="221"/>
      <c r="K40" s="221"/>
      <c r="L40" s="221"/>
      <c r="M40" s="221"/>
      <c r="N40" s="221">
        <v>195</v>
      </c>
      <c r="O40" s="221"/>
      <c r="P40" s="221"/>
      <c r="Q40" s="221"/>
      <c r="R40" s="221"/>
      <c r="S40" s="221">
        <v>483</v>
      </c>
      <c r="T40" s="221"/>
      <c r="U40" s="221"/>
      <c r="V40" s="221"/>
      <c r="W40" s="221"/>
      <c r="X40" s="256">
        <v>126</v>
      </c>
      <c r="Y40" s="257"/>
      <c r="Z40" s="257"/>
      <c r="AA40" s="257"/>
      <c r="AB40" s="258"/>
    </row>
    <row r="41" spans="1:28" ht="6" customHeight="1" thickBot="1" x14ac:dyDescent="0.35"/>
    <row r="42" spans="1:28" ht="15.6" thickTop="1" thickBot="1" x14ac:dyDescent="0.35">
      <c r="A42" s="222" t="s">
        <v>115</v>
      </c>
      <c r="B42" s="222"/>
      <c r="C42" s="222"/>
      <c r="D42" s="222"/>
      <c r="E42" s="222"/>
      <c r="F42" s="222"/>
      <c r="G42" s="222"/>
      <c r="H42" s="262"/>
      <c r="I42" s="223">
        <f>I38*X23</f>
        <v>0</v>
      </c>
      <c r="J42" s="224"/>
      <c r="K42" s="224"/>
      <c r="L42" s="224"/>
      <c r="M42" s="225"/>
      <c r="N42" s="223">
        <f>N38*X25</f>
        <v>0</v>
      </c>
      <c r="O42" s="224"/>
      <c r="P42" s="224"/>
      <c r="Q42" s="224"/>
      <c r="R42" s="225"/>
      <c r="S42" s="259">
        <f>S38*X27</f>
        <v>0</v>
      </c>
      <c r="T42" s="260"/>
      <c r="U42" s="260"/>
      <c r="V42" s="260"/>
      <c r="W42" s="261"/>
      <c r="X42" s="259">
        <f>X38*X29</f>
        <v>0</v>
      </c>
      <c r="Y42" s="260"/>
      <c r="Z42" s="260"/>
      <c r="AA42" s="260"/>
      <c r="AB42" s="261"/>
    </row>
    <row r="43" spans="1:28" ht="15" thickTop="1" x14ac:dyDescent="0.3">
      <c r="A43" s="77" t="s">
        <v>264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</row>
    <row r="44" spans="1:28" x14ac:dyDescent="0.3">
      <c r="N44" s="48"/>
      <c r="O44" s="48"/>
      <c r="P44" s="48"/>
      <c r="Q44" s="48"/>
      <c r="R44" s="48"/>
      <c r="S44" s="48"/>
    </row>
    <row r="45" spans="1:28" ht="15" customHeight="1" x14ac:dyDescent="0.3">
      <c r="A45" s="226" t="s">
        <v>116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</row>
    <row r="46" spans="1:28" ht="4.5" customHeight="1" x14ac:dyDescent="0.3"/>
    <row r="47" spans="1:28" ht="15" customHeight="1" x14ac:dyDescent="0.3">
      <c r="A47" s="96" t="s">
        <v>117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</row>
    <row r="48" spans="1:28" ht="4.5" customHeight="1" thickBot="1" x14ac:dyDescent="0.35"/>
    <row r="49" spans="1:32" ht="15" customHeight="1" thickTop="1" x14ac:dyDescent="0.3">
      <c r="A49" s="242" t="s">
        <v>118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Y49" s="243">
        <f>(J23+J25+J27+J29+J31+J33)-(J24+J26+J28+J30+J32+J34)</f>
        <v>0</v>
      </c>
      <c r="Z49" s="244"/>
      <c r="AA49" s="244"/>
      <c r="AB49" s="245"/>
    </row>
    <row r="50" spans="1:32" ht="15" customHeight="1" thickBot="1" x14ac:dyDescent="0.35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Y50" s="246"/>
      <c r="Z50" s="247"/>
      <c r="AA50" s="247"/>
      <c r="AB50" s="248"/>
    </row>
    <row r="51" spans="1:32" ht="15" customHeight="1" thickTop="1" x14ac:dyDescent="0.3"/>
    <row r="52" spans="1:32" ht="15" customHeight="1" x14ac:dyDescent="0.3">
      <c r="A52" s="96" t="s">
        <v>119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</row>
    <row r="53" spans="1:32" ht="4.5" customHeight="1" thickBot="1" x14ac:dyDescent="0.35"/>
    <row r="54" spans="1:32" ht="15.6" thickTop="1" thickBot="1" x14ac:dyDescent="0.35">
      <c r="A54" s="252" t="s">
        <v>120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Y54" s="249">
        <f>Y49*U17</f>
        <v>0</v>
      </c>
      <c r="Z54" s="250"/>
      <c r="AA54" s="250"/>
      <c r="AB54" s="251"/>
    </row>
    <row r="55" spans="1:32" ht="15" customHeight="1" thickTop="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</row>
    <row r="56" spans="1:32" ht="15" customHeight="1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Y56" s="51"/>
      <c r="Z56" s="51"/>
      <c r="AA56" s="51"/>
      <c r="AB56" s="51"/>
    </row>
    <row r="57" spans="1:32" ht="15" customHeight="1" x14ac:dyDescent="0.3">
      <c r="A57" s="226" t="s">
        <v>65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</row>
    <row r="58" spans="1:32" ht="4.5" customHeight="1" thickBot="1" x14ac:dyDescent="0.35"/>
    <row r="59" spans="1:32" ht="15.6" thickTop="1" thickBot="1" x14ac:dyDescent="0.35">
      <c r="A59" s="89" t="s">
        <v>72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90"/>
      <c r="W59" s="91">
        <f>(I42*I40)+(N42*N40)+(S42*S40)+(X42*X40)</f>
        <v>0</v>
      </c>
      <c r="X59" s="92"/>
      <c r="Y59" s="92"/>
      <c r="Z59" s="92"/>
      <c r="AA59" s="92"/>
      <c r="AB59" s="93"/>
    </row>
    <row r="60" spans="1:32" ht="15" customHeight="1" thickTop="1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Y60" s="51"/>
      <c r="Z60" s="51"/>
      <c r="AA60" s="51"/>
      <c r="AB60" s="51"/>
    </row>
  </sheetData>
  <mergeCells count="87">
    <mergeCell ref="A43:AB43"/>
    <mergeCell ref="A29:E30"/>
    <mergeCell ref="J29:M29"/>
    <mergeCell ref="J30:M30"/>
    <mergeCell ref="A20:AB20"/>
    <mergeCell ref="S22:W22"/>
    <mergeCell ref="N22:R22"/>
    <mergeCell ref="N23:R24"/>
    <mergeCell ref="N25:R26"/>
    <mergeCell ref="S23:W24"/>
    <mergeCell ref="S25:W26"/>
    <mergeCell ref="X23:AB24"/>
    <mergeCell ref="X25:AB26"/>
    <mergeCell ref="A23:E24"/>
    <mergeCell ref="J23:M23"/>
    <mergeCell ref="J24:M24"/>
    <mergeCell ref="A25:E26"/>
    <mergeCell ref="S40:W40"/>
    <mergeCell ref="A36:H36"/>
    <mergeCell ref="A38:H38"/>
    <mergeCell ref="S42:W42"/>
    <mergeCell ref="A42:H42"/>
    <mergeCell ref="I36:M36"/>
    <mergeCell ref="N42:R42"/>
    <mergeCell ref="S29:W30"/>
    <mergeCell ref="S31:W32"/>
    <mergeCell ref="N27:R28"/>
    <mergeCell ref="N36:R36"/>
    <mergeCell ref="I38:M38"/>
    <mergeCell ref="N38:R38"/>
    <mergeCell ref="S38:W38"/>
    <mergeCell ref="N29:R30"/>
    <mergeCell ref="J31:M31"/>
    <mergeCell ref="J34:M34"/>
    <mergeCell ref="A59:V59"/>
    <mergeCell ref="W59:AB59"/>
    <mergeCell ref="A49:W50"/>
    <mergeCell ref="Y49:AB50"/>
    <mergeCell ref="Y54:AB54"/>
    <mergeCell ref="A54:W54"/>
    <mergeCell ref="A52:AB52"/>
    <mergeCell ref="A57:AB57"/>
    <mergeCell ref="X36:AB36"/>
    <mergeCell ref="X38:AB38"/>
    <mergeCell ref="X40:AB40"/>
    <mergeCell ref="X42:AB42"/>
    <mergeCell ref="X31:AB32"/>
    <mergeCell ref="X33:AB34"/>
    <mergeCell ref="U14:AB14"/>
    <mergeCell ref="U16:AB16"/>
    <mergeCell ref="N31:R32"/>
    <mergeCell ref="N33:R34"/>
    <mergeCell ref="S33:W34"/>
    <mergeCell ref="X27:AB28"/>
    <mergeCell ref="X29:AB30"/>
    <mergeCell ref="A45:AB45"/>
    <mergeCell ref="S27:W28"/>
    <mergeCell ref="S36:W36"/>
    <mergeCell ref="Z1:AB1"/>
    <mergeCell ref="J3:L3"/>
    <mergeCell ref="Z3:AB3"/>
    <mergeCell ref="J5:L5"/>
    <mergeCell ref="A12:AB12"/>
    <mergeCell ref="A10:AB10"/>
    <mergeCell ref="A8:AB8"/>
    <mergeCell ref="J25:M25"/>
    <mergeCell ref="A14:H15"/>
    <mergeCell ref="U17:AB17"/>
    <mergeCell ref="U15:AB15"/>
    <mergeCell ref="I14:T14"/>
    <mergeCell ref="I15:T15"/>
    <mergeCell ref="I16:T16"/>
    <mergeCell ref="I17:T17"/>
    <mergeCell ref="A16:H17"/>
    <mergeCell ref="A47:AB47"/>
    <mergeCell ref="J32:M32"/>
    <mergeCell ref="A33:E34"/>
    <mergeCell ref="J33:M33"/>
    <mergeCell ref="J26:M26"/>
    <mergeCell ref="A27:E28"/>
    <mergeCell ref="J27:M27"/>
    <mergeCell ref="J28:M28"/>
    <mergeCell ref="A31:E32"/>
    <mergeCell ref="I40:M40"/>
    <mergeCell ref="N40:R40"/>
    <mergeCell ref="A40:H40"/>
    <mergeCell ref="I42:M42"/>
  </mergeCells>
  <conditionalFormatting sqref="J23:R34">
    <cfRule type="containsBlanks" dxfId="9" priority="8">
      <formula>LEN(TRIM(J23))=0</formula>
    </cfRule>
  </conditionalFormatting>
  <conditionalFormatting sqref="U17 U14:AB14 U15 I36:S36 X36 I38:S38 X38 I40:S40 X40">
    <cfRule type="containsBlanks" dxfId="8" priority="12">
      <formula>LEN(TRIM(I14))=0</formula>
    </cfRule>
  </conditionalFormatting>
  <conditionalFormatting sqref="U16">
    <cfRule type="containsBlanks" dxfId="7" priority="13">
      <formula>LEN(TRIM(U16))=0</formula>
    </cfRule>
  </conditionalFormatting>
  <conditionalFormatting sqref="U16">
    <cfRule type="containsText" dxfId="6" priority="2" operator="containsText" text="Noir">
      <formula>NOT(ISERROR(SEARCH("Noir",U16)))</formula>
    </cfRule>
    <cfRule type="containsText" dxfId="5" priority="3" operator="containsText" text="Rouge">
      <formula>NOT(ISERROR(SEARCH("Rouge",U16)))</formula>
    </cfRule>
    <cfRule type="containsText" dxfId="4" priority="4" operator="containsText" text="Orange">
      <formula>NOT(ISERROR(SEARCH("Orange",U16)))</formula>
    </cfRule>
    <cfRule type="containsText" dxfId="3" priority="5" operator="containsText" text="Vert">
      <formula>NOT(ISERROR(SEARCH("Vert",U16)))</formula>
    </cfRule>
    <cfRule type="containsText" dxfId="2" priority="6" operator="containsText" text="Jaune">
      <formula>NOT(ISERROR(SEARCH("Jaune",U16)))</formula>
    </cfRule>
  </conditionalFormatting>
  <dataValidations count="2">
    <dataValidation type="list" allowBlank="1" showInputMessage="1" showErrorMessage="1" sqref="N25 N27 N29 S36 X36 I36 N36 N31 N33">
      <formula1>$R$4:$R$23</formula1>
    </dataValidation>
    <dataValidation type="list" allowBlank="1" showInputMessage="1" showErrorMessage="1" sqref="U17:AB17">
      <formula1>INDIRECT(U16)</formula1>
    </dataValidation>
  </dataValidations>
  <hyperlinks>
    <hyperlink ref="Z3:AB3" r:id="rId1" display="Dashboard"/>
    <hyperlink ref="Z1" location="'8 CAS INC'!A1" display="Sommaire"/>
    <hyperlink ref="Z1:AB1" location="ACCUEIL!A1" display="Sommaire"/>
    <hyperlink ref="A43" r:id="rId2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Données!$AM$1:$AM$8</xm:f>
          </x14:formula1>
          <xm:sqref>U15:AB15</xm:sqref>
        </x14:dataValidation>
        <x14:dataValidation type="list" allowBlank="1" showInputMessage="1" showErrorMessage="1">
          <x14:formula1>
            <xm:f>Données!$AB$5:$AB$8</xm:f>
          </x14:formula1>
          <xm:sqref>N23:R24</xm:sqref>
        </x14:dataValidation>
        <x14:dataValidation type="list" allowBlank="1" showInputMessage="1" showErrorMessage="1">
          <x14:formula1>
            <xm:f>Données!$AD$2:$AD$6</xm:f>
          </x14:formula1>
          <xm:sqref>U16:AB16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55"/>
  <sheetViews>
    <sheetView showGridLines="0" zoomScale="190" zoomScaleNormal="190" workbookViewId="0">
      <selection activeCell="A8" sqref="A8:AB8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40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x14ac:dyDescent="0.3">
      <c r="A10" s="141" t="s">
        <v>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3" t="s">
        <v>9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5"/>
    </row>
    <row r="11" spans="1:28" x14ac:dyDescent="0.3">
      <c r="A11" s="132" t="s">
        <v>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 t="s">
        <v>10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6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1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5" customHeight="1" x14ac:dyDescent="0.3">
      <c r="A16" s="123" t="s">
        <v>43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</row>
    <row r="17" spans="1:28" ht="4.5" customHeight="1" x14ac:dyDescent="0.3"/>
    <row r="18" spans="1:28" ht="15" customHeight="1" x14ac:dyDescent="0.3">
      <c r="A18" s="120" t="s">
        <v>44</v>
      </c>
      <c r="B18" s="120"/>
      <c r="C18" s="120"/>
      <c r="D18" s="120"/>
      <c r="E18" s="120"/>
      <c r="F18" s="120" t="s">
        <v>45</v>
      </c>
      <c r="G18" s="120"/>
      <c r="H18" s="120"/>
      <c r="I18" s="120"/>
      <c r="J18" s="120"/>
      <c r="K18" s="116">
        <v>1</v>
      </c>
      <c r="L18" s="116"/>
      <c r="M18" s="121" t="s">
        <v>46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38"/>
      <c r="Z18" s="138"/>
      <c r="AA18" s="138"/>
      <c r="AB18" s="139"/>
    </row>
    <row r="19" spans="1:28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216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8" ht="15" customHeight="1" x14ac:dyDescent="0.3">
      <c r="A20" s="120"/>
      <c r="B20" s="120"/>
      <c r="C20" s="120"/>
      <c r="D20" s="120"/>
      <c r="E20" s="120"/>
      <c r="F20" s="120" t="s">
        <v>47</v>
      </c>
      <c r="G20" s="120"/>
      <c r="H20" s="120"/>
      <c r="I20" s="120"/>
      <c r="J20" s="120"/>
      <c r="K20" s="116">
        <v>0.5</v>
      </c>
      <c r="L20" s="116"/>
      <c r="M20" s="121" t="s">
        <v>46</v>
      </c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5"/>
      <c r="Z20" s="125"/>
      <c r="AA20" s="125"/>
      <c r="AB20" s="126"/>
    </row>
    <row r="21" spans="1:28" ht="15" customHeight="1" x14ac:dyDescent="0.3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16"/>
      <c r="L21" s="116"/>
      <c r="M21" s="121" t="s">
        <v>216</v>
      </c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7"/>
      <c r="Z21" s="127"/>
      <c r="AA21" s="127"/>
      <c r="AB21" s="128"/>
    </row>
    <row r="22" spans="1:28" ht="15" customHeight="1" thickBot="1" x14ac:dyDescent="0.35">
      <c r="A22" s="24"/>
      <c r="B22" s="24"/>
      <c r="C22" s="24"/>
      <c r="D22" s="24"/>
      <c r="E22" s="24"/>
      <c r="F22" s="24"/>
      <c r="G22" s="25"/>
      <c r="H22" s="25"/>
      <c r="I22" s="25"/>
      <c r="J22" s="25"/>
      <c r="K22" s="25"/>
      <c r="L22" s="25"/>
      <c r="M22" s="26"/>
      <c r="N22" s="27"/>
      <c r="P22" s="27"/>
      <c r="Q22" s="27"/>
      <c r="R22" s="27"/>
      <c r="S22" s="27"/>
      <c r="T22" s="27"/>
      <c r="U22" s="27"/>
      <c r="W22" s="28"/>
      <c r="X22" s="28"/>
      <c r="Y22" s="29"/>
      <c r="Z22" s="29"/>
      <c r="AA22" s="29"/>
      <c r="AB22" s="29"/>
    </row>
    <row r="23" spans="1:28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8" ht="15" thickTop="1" x14ac:dyDescent="0.3"/>
    <row r="25" spans="1:28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52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 t="s">
        <v>217</v>
      </c>
      <c r="Z25" s="117"/>
      <c r="AA25" s="117"/>
      <c r="AB25" s="118"/>
    </row>
    <row r="26" spans="1:28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7" t="s">
        <v>217</v>
      </c>
      <c r="Z26" s="117"/>
      <c r="AA26" s="117"/>
      <c r="AB26" s="118"/>
    </row>
    <row r="28" spans="1:28" ht="15" customHeight="1" x14ac:dyDescent="0.3">
      <c r="A28" s="115" t="s">
        <v>54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</row>
    <row r="29" spans="1:28" ht="4.5" customHeight="1" x14ac:dyDescent="0.3"/>
    <row r="30" spans="1:28" ht="15" customHeight="1" x14ac:dyDescent="0.3">
      <c r="A30" s="96" t="s">
        <v>55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28" ht="4.5" customHeight="1" thickBot="1" x14ac:dyDescent="0.35"/>
    <row r="32" spans="1:28" ht="15" customHeight="1" thickTop="1" thickBot="1" x14ac:dyDescent="0.35">
      <c r="A32" s="119" t="s">
        <v>218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30"/>
      <c r="Y32" s="112">
        <f>Y19+Y21</f>
        <v>0</v>
      </c>
      <c r="Z32" s="113"/>
      <c r="AA32" s="113"/>
      <c r="AB32" s="114"/>
    </row>
    <row r="33" spans="1:28" ht="15" customHeight="1" thickTop="1" x14ac:dyDescent="0.3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15" customHeight="1" x14ac:dyDescent="0.3">
      <c r="A34" s="96" t="s">
        <v>57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</row>
    <row r="35" spans="1:28" ht="15" thickBot="1" x14ac:dyDescent="0.35">
      <c r="A35" s="99" t="s">
        <v>219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1:28" ht="30" customHeight="1" thickTop="1" thickBot="1" x14ac:dyDescent="0.35">
      <c r="A36" s="100" t="s">
        <v>59</v>
      </c>
      <c r="B36" s="100"/>
      <c r="C36" s="100"/>
      <c r="D36" s="100"/>
      <c r="E36" s="100"/>
      <c r="F36" s="100"/>
      <c r="G36" s="100"/>
      <c r="H36" s="100" t="s">
        <v>60</v>
      </c>
      <c r="I36" s="100"/>
      <c r="J36" s="100"/>
      <c r="K36" s="100"/>
      <c r="L36" s="100"/>
      <c r="M36" s="100"/>
      <c r="N36" s="100"/>
      <c r="O36" s="101" t="s">
        <v>61</v>
      </c>
      <c r="P36" s="101"/>
      <c r="Q36" s="101"/>
      <c r="R36" s="101"/>
      <c r="S36" s="101"/>
      <c r="T36" s="101"/>
      <c r="U36" s="101"/>
      <c r="V36" s="101"/>
      <c r="W36" s="101"/>
      <c r="X36" s="32"/>
      <c r="Y36" s="102">
        <f>A37+H37</f>
        <v>0</v>
      </c>
      <c r="Z36" s="103"/>
      <c r="AA36" s="103"/>
      <c r="AB36" s="104"/>
    </row>
    <row r="37" spans="1:28" ht="15" customHeight="1" thickTop="1" thickBot="1" x14ac:dyDescent="0.35">
      <c r="A37" s="108">
        <f>Y19</f>
        <v>0</v>
      </c>
      <c r="B37" s="108"/>
      <c r="C37" s="108"/>
      <c r="D37" s="108"/>
      <c r="E37" s="108"/>
      <c r="F37" s="108"/>
      <c r="G37" s="108"/>
      <c r="H37" s="108">
        <f>Y21</f>
        <v>0</v>
      </c>
      <c r="I37" s="108"/>
      <c r="J37" s="108"/>
      <c r="K37" s="108"/>
      <c r="L37" s="108"/>
      <c r="M37" s="108"/>
      <c r="N37" s="108"/>
      <c r="O37" s="109" t="s">
        <v>62</v>
      </c>
      <c r="P37" s="110"/>
      <c r="Q37" s="110"/>
      <c r="R37" s="110"/>
      <c r="S37" s="110"/>
      <c r="T37" s="110"/>
      <c r="U37" s="110"/>
      <c r="V37" s="110"/>
      <c r="W37" s="110"/>
      <c r="X37" s="32"/>
      <c r="Y37" s="105"/>
      <c r="Z37" s="106"/>
      <c r="AA37" s="106"/>
      <c r="AB37" s="107"/>
    </row>
    <row r="38" spans="1:28" ht="15" customHeight="1" thickTop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15" customHeight="1" x14ac:dyDescent="0.3">
      <c r="A39" s="96" t="s">
        <v>63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ht="4.5" customHeight="1" thickBot="1" x14ac:dyDescent="0.35"/>
    <row r="41" spans="1:28" ht="35.25" customHeight="1" thickTop="1" thickBot="1" x14ac:dyDescent="0.35">
      <c r="A41" s="111" t="s">
        <v>64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33"/>
      <c r="Y41" s="112">
        <f>(((A37*K18)+(H37*K20))*Y23)</f>
        <v>0</v>
      </c>
      <c r="Z41" s="113"/>
      <c r="AA41" s="113"/>
      <c r="AB41" s="114"/>
    </row>
    <row r="42" spans="1:28" ht="15" customHeight="1" thickTop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</row>
    <row r="43" spans="1:28" ht="15" customHeight="1" x14ac:dyDescent="0.3">
      <c r="A43" s="115" t="s">
        <v>65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28" ht="4.5" customHeight="1" x14ac:dyDescent="0.3"/>
    <row r="45" spans="1:28" x14ac:dyDescent="0.3">
      <c r="A45" s="88" t="s">
        <v>66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</row>
    <row r="47" spans="1:28" x14ac:dyDescent="0.3">
      <c r="A47" s="97" t="s">
        <v>67</v>
      </c>
      <c r="B47" s="97"/>
      <c r="C47" s="97"/>
      <c r="D47" s="97"/>
      <c r="E47" s="97"/>
      <c r="F47" s="97"/>
      <c r="G47" s="97"/>
      <c r="H47" s="97"/>
      <c r="I47" s="97"/>
      <c r="J47" s="97" t="s">
        <v>68</v>
      </c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8" t="s">
        <v>69</v>
      </c>
      <c r="X47" s="98"/>
      <c r="Y47" s="98"/>
      <c r="Z47" s="98"/>
      <c r="AA47" s="98"/>
      <c r="AB47" s="98"/>
    </row>
    <row r="48" spans="1:28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5"/>
      <c r="X48" s="95"/>
      <c r="Y48" s="95"/>
      <c r="Z48" s="95"/>
      <c r="AA48" s="95"/>
      <c r="AB48" s="95"/>
    </row>
    <row r="49" spans="1:28" ht="4.5" customHeight="1" thickBot="1" x14ac:dyDescent="0.35"/>
    <row r="50" spans="1:28" s="35" customFormat="1" ht="15.6" thickTop="1" thickBot="1" x14ac:dyDescent="0.35">
      <c r="A50" s="89" t="s">
        <v>70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90"/>
      <c r="W50" s="91">
        <f>Y41*W48</f>
        <v>0</v>
      </c>
      <c r="X50" s="92"/>
      <c r="Y50" s="92"/>
      <c r="Z50" s="92"/>
      <c r="AA50" s="92"/>
      <c r="AB50" s="93"/>
    </row>
    <row r="51" spans="1:28" ht="5.4" customHeight="1" thickTop="1" thickBot="1" x14ac:dyDescent="0.3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28" s="35" customFormat="1" ht="15.6" thickTop="1" thickBot="1" x14ac:dyDescent="0.35">
      <c r="A52" s="89" t="s">
        <v>71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90"/>
      <c r="W52" s="91">
        <f>W50*8%</f>
        <v>0</v>
      </c>
      <c r="X52" s="92"/>
      <c r="Y52" s="92"/>
      <c r="Z52" s="92"/>
      <c r="AA52" s="92"/>
      <c r="AB52" s="93"/>
    </row>
    <row r="53" spans="1:28" ht="6" customHeight="1" thickTop="1" thickBot="1" x14ac:dyDescent="0.3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28" ht="15.6" thickTop="1" thickBot="1" x14ac:dyDescent="0.35">
      <c r="A54" s="89" t="s">
        <v>72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90"/>
      <c r="W54" s="91">
        <f>W52+W50</f>
        <v>0</v>
      </c>
      <c r="X54" s="92"/>
      <c r="Y54" s="92"/>
      <c r="Z54" s="92"/>
      <c r="AA54" s="92"/>
      <c r="AB54" s="93"/>
    </row>
    <row r="55" spans="1:28" ht="15" thickTop="1" x14ac:dyDescent="0.3"/>
  </sheetData>
  <mergeCells count="68">
    <mergeCell ref="A10:L10"/>
    <mergeCell ref="M10:AB10"/>
    <mergeCell ref="Z1:AB1"/>
    <mergeCell ref="J3:L3"/>
    <mergeCell ref="Z3:AB3"/>
    <mergeCell ref="J5:L5"/>
    <mergeCell ref="A8:AB8"/>
    <mergeCell ref="Y19:AB19"/>
    <mergeCell ref="M16:AB16"/>
    <mergeCell ref="A16:L16"/>
    <mergeCell ref="A18:E21"/>
    <mergeCell ref="F18:J19"/>
    <mergeCell ref="K18:L19"/>
    <mergeCell ref="M18:X18"/>
    <mergeCell ref="M19:X19"/>
    <mergeCell ref="A11:L11"/>
    <mergeCell ref="M11:AB11"/>
    <mergeCell ref="A12:AB12"/>
    <mergeCell ref="A14:AB14"/>
    <mergeCell ref="Y18:AB18"/>
    <mergeCell ref="A32:W32"/>
    <mergeCell ref="Y32:AB32"/>
    <mergeCell ref="F20:J21"/>
    <mergeCell ref="K20:L21"/>
    <mergeCell ref="M20:X20"/>
    <mergeCell ref="A23:E23"/>
    <mergeCell ref="F23:L23"/>
    <mergeCell ref="M23:X23"/>
    <mergeCell ref="Y20:AB20"/>
    <mergeCell ref="M21:X21"/>
    <mergeCell ref="Y21:AB21"/>
    <mergeCell ref="Y23:AB23"/>
    <mergeCell ref="A28:AB28"/>
    <mergeCell ref="A30:AB30"/>
    <mergeCell ref="A25:E26"/>
    <mergeCell ref="F25:J26"/>
    <mergeCell ref="K25:M25"/>
    <mergeCell ref="N25:X25"/>
    <mergeCell ref="Y25:AB25"/>
    <mergeCell ref="K26:M26"/>
    <mergeCell ref="N26:X26"/>
    <mergeCell ref="Y26:AB26"/>
    <mergeCell ref="A34:AB34"/>
    <mergeCell ref="A47:I47"/>
    <mergeCell ref="J47:V47"/>
    <mergeCell ref="W47:AB47"/>
    <mergeCell ref="A35:AB35"/>
    <mergeCell ref="A36:G36"/>
    <mergeCell ref="H36:N36"/>
    <mergeCell ref="O36:W36"/>
    <mergeCell ref="Y36:AB37"/>
    <mergeCell ref="A37:G37"/>
    <mergeCell ref="H37:N37"/>
    <mergeCell ref="O37:W37"/>
    <mergeCell ref="A39:AB39"/>
    <mergeCell ref="A41:W41"/>
    <mergeCell ref="Y41:AB41"/>
    <mergeCell ref="A43:AB43"/>
    <mergeCell ref="A45:AB45"/>
    <mergeCell ref="A54:V54"/>
    <mergeCell ref="W54:AB54"/>
    <mergeCell ref="A48:I48"/>
    <mergeCell ref="J48:V48"/>
    <mergeCell ref="W48:AB48"/>
    <mergeCell ref="A50:V50"/>
    <mergeCell ref="W50:AB50"/>
    <mergeCell ref="A52:V52"/>
    <mergeCell ref="W52:AB52"/>
  </mergeCells>
  <conditionalFormatting sqref="A48:AB48">
    <cfRule type="containsBlanks" dxfId="94" priority="24">
      <formula>LEN(TRIM(A48))=0</formula>
    </cfRule>
  </conditionalFormatting>
  <conditionalFormatting sqref="M16:AB16">
    <cfRule type="containsBlanks" dxfId="93" priority="27">
      <formula>LEN(TRIM(M16))=0</formula>
    </cfRule>
  </conditionalFormatting>
  <conditionalFormatting sqref="Y19:AB19 Y21:AB21">
    <cfRule type="containsBlanks" dxfId="92" priority="12">
      <formula>LEN(TRIM(Y19))=0</formula>
    </cfRule>
  </conditionalFormatting>
  <conditionalFormatting sqref="Y20:AB20">
    <cfRule type="containsBlanks" dxfId="91" priority="10">
      <formula>LEN(TRIM(Y20))=0</formula>
    </cfRule>
  </conditionalFormatting>
  <conditionalFormatting sqref="Y18:AB18">
    <cfRule type="containsBlanks" dxfId="90" priority="11">
      <formula>LEN(TRIM(Y18))=0</formula>
    </cfRule>
  </conditionalFormatting>
  <conditionalFormatting sqref="W50:AB54">
    <cfRule type="containsText" dxfId="89" priority="7" operator="containsText" text="#VALEUR!">
      <formula>NOT(ISERROR(SEARCH("#VALEUR!",W50)))</formula>
    </cfRule>
  </conditionalFormatting>
  <conditionalFormatting sqref="M23:X23">
    <cfRule type="containsBlanks" dxfId="88" priority="3">
      <formula>LEN(TRIM(M23))=0</formula>
    </cfRule>
  </conditionalFormatting>
  <conditionalFormatting sqref="Y23:AB23">
    <cfRule type="containsText" dxfId="87" priority="2" operator="containsText" text="FAUX">
      <formula>NOT(ISERROR(SEARCH("FAUX",Y23)))</formula>
    </cfRule>
  </conditionalFormatting>
  <hyperlinks>
    <hyperlink ref="A45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ignoredErrors>
    <ignoredError sqref="W50:AB54 Y41" evalError="1"/>
    <ignoredError sqref="A33:AB40 A41:X41 A32:X32 Z32:AB32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Données!$Q$7:$Q$11</xm:f>
          </x14:formula1>
          <xm:sqref>Y20:AB20</xm:sqref>
        </x14:dataValidation>
        <x14:dataValidation type="list" allowBlank="1" showInputMessage="1" showErrorMessage="1">
          <x14:formula1>
            <xm:f>Données!$K$3:$K$6</xm:f>
          </x14:formula1>
          <xm:sqref>M23:X23</xm:sqref>
        </x14:dataValidation>
        <x14:dataValidation type="list" allowBlank="1" showInputMessage="1" showErrorMessage="1">
          <x14:formula1>
            <xm:f>Données!$C$3:$C$36</xm:f>
          </x14:formula1>
          <xm:sqref>M16:AB16</xm:sqref>
        </x14:dataValidation>
        <x14:dataValidation type="list" allowBlank="1" showInputMessage="1" showErrorMessage="1">
          <x14:formula1>
            <xm:f>Données!$Q$2:$Q$6</xm:f>
          </x14:formula1>
          <xm:sqref>Y18:AB18</xm:sqref>
        </x14:dataValidation>
        <x14:dataValidation type="list" allowBlank="1" showInputMessage="1" showErrorMessage="1">
          <x14:formula1>
            <xm:f>Données!#REF!</xm:f>
          </x14:formula1>
          <xm:sqref>AE16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67"/>
  <sheetViews>
    <sheetView showGridLines="0" zoomScale="160" zoomScaleNormal="160" workbookViewId="0">
      <selection activeCell="AC19" sqref="AC19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263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x14ac:dyDescent="0.3">
      <c r="A10" s="141" t="s">
        <v>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3" t="s">
        <v>259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5"/>
    </row>
    <row r="11" spans="1:28" x14ac:dyDescent="0.3">
      <c r="A11" s="132" t="s">
        <v>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4" t="s">
        <v>10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6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1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5" customHeight="1" x14ac:dyDescent="0.3">
      <c r="A16" s="160" t="s">
        <v>44</v>
      </c>
      <c r="B16" s="160"/>
      <c r="C16" s="160"/>
      <c r="D16" s="160"/>
      <c r="E16" s="160"/>
      <c r="F16" s="160" t="s">
        <v>251</v>
      </c>
      <c r="G16" s="160"/>
      <c r="H16" s="160"/>
      <c r="I16" s="160"/>
      <c r="J16" s="160"/>
      <c r="K16" s="157">
        <v>1</v>
      </c>
      <c r="L16" s="157"/>
      <c r="M16" s="159" t="s">
        <v>250</v>
      </c>
      <c r="N16" s="159"/>
      <c r="O16" s="159"/>
      <c r="P16" s="159"/>
      <c r="Q16" s="161"/>
      <c r="R16" s="153" t="s">
        <v>46</v>
      </c>
      <c r="S16" s="154"/>
      <c r="T16" s="154"/>
      <c r="U16" s="154"/>
      <c r="V16" s="154"/>
      <c r="W16" s="154"/>
      <c r="X16" s="154"/>
      <c r="Y16" s="127"/>
      <c r="Z16" s="127"/>
      <c r="AA16" s="127"/>
      <c r="AB16" s="128"/>
    </row>
    <row r="17" spans="1:28" ht="15" customHeight="1" x14ac:dyDescent="0.3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57"/>
      <c r="L17" s="157"/>
      <c r="M17" s="159"/>
      <c r="N17" s="159"/>
      <c r="O17" s="159"/>
      <c r="P17" s="159"/>
      <c r="Q17" s="161"/>
      <c r="R17" s="155" t="s">
        <v>18</v>
      </c>
      <c r="S17" s="156"/>
      <c r="T17" s="156"/>
      <c r="U17" s="156"/>
      <c r="V17" s="156"/>
      <c r="W17" s="156"/>
      <c r="X17" s="156"/>
      <c r="Y17" s="127"/>
      <c r="Z17" s="127"/>
      <c r="AA17" s="127"/>
      <c r="AB17" s="128"/>
    </row>
    <row r="18" spans="1:28" ht="15" customHeight="1" x14ac:dyDescent="0.3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57"/>
      <c r="L18" s="157"/>
      <c r="M18" s="159"/>
      <c r="N18" s="159"/>
      <c r="O18" s="159"/>
      <c r="P18" s="159"/>
      <c r="Q18" s="161"/>
      <c r="R18" s="151" t="s">
        <v>257</v>
      </c>
      <c r="S18" s="152"/>
      <c r="T18" s="152"/>
      <c r="U18" s="152"/>
      <c r="V18" s="152"/>
      <c r="W18" s="152"/>
      <c r="X18" s="152"/>
      <c r="Y18" s="127"/>
      <c r="Z18" s="127"/>
      <c r="AA18" s="127"/>
      <c r="AB18" s="128"/>
    </row>
    <row r="19" spans="1:28" ht="15" customHeight="1" x14ac:dyDescent="0.3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57"/>
      <c r="L19" s="157"/>
      <c r="M19" s="159" t="s">
        <v>252</v>
      </c>
      <c r="N19" s="159"/>
      <c r="O19" s="159"/>
      <c r="P19" s="159"/>
      <c r="Q19" s="159"/>
      <c r="R19" s="153" t="s">
        <v>46</v>
      </c>
      <c r="S19" s="154"/>
      <c r="T19" s="154"/>
      <c r="U19" s="154"/>
      <c r="V19" s="154"/>
      <c r="W19" s="154"/>
      <c r="X19" s="154"/>
      <c r="Y19" s="127"/>
      <c r="Z19" s="127"/>
      <c r="AA19" s="127"/>
      <c r="AB19" s="128"/>
    </row>
    <row r="20" spans="1:28" ht="15" customHeight="1" x14ac:dyDescent="0.3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57"/>
      <c r="L20" s="157"/>
      <c r="M20" s="159"/>
      <c r="N20" s="159"/>
      <c r="O20" s="159"/>
      <c r="P20" s="159"/>
      <c r="Q20" s="159"/>
      <c r="R20" s="155" t="s">
        <v>18</v>
      </c>
      <c r="S20" s="156"/>
      <c r="T20" s="156"/>
      <c r="U20" s="156"/>
      <c r="V20" s="156"/>
      <c r="W20" s="156"/>
      <c r="X20" s="156"/>
      <c r="Y20" s="127"/>
      <c r="Z20" s="127"/>
      <c r="AA20" s="127"/>
      <c r="AB20" s="128"/>
    </row>
    <row r="21" spans="1:28" ht="15" customHeight="1" x14ac:dyDescent="0.3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57"/>
      <c r="L21" s="157"/>
      <c r="M21" s="159"/>
      <c r="N21" s="159"/>
      <c r="O21" s="159"/>
      <c r="P21" s="159"/>
      <c r="Q21" s="159"/>
      <c r="R21" s="151" t="s">
        <v>257</v>
      </c>
      <c r="S21" s="152"/>
      <c r="T21" s="152"/>
      <c r="U21" s="152"/>
      <c r="V21" s="152"/>
      <c r="W21" s="152"/>
      <c r="X21" s="152"/>
      <c r="Y21" s="127"/>
      <c r="Z21" s="127"/>
      <c r="AA21" s="127"/>
      <c r="AB21" s="128"/>
    </row>
    <row r="22" spans="1:28" ht="15" customHeight="1" x14ac:dyDescent="0.3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57"/>
      <c r="L22" s="157"/>
      <c r="M22" s="159" t="s">
        <v>253</v>
      </c>
      <c r="N22" s="159"/>
      <c r="O22" s="159"/>
      <c r="P22" s="159"/>
      <c r="Q22" s="159"/>
      <c r="R22" s="153" t="s">
        <v>46</v>
      </c>
      <c r="S22" s="154"/>
      <c r="T22" s="154"/>
      <c r="U22" s="154"/>
      <c r="V22" s="154"/>
      <c r="W22" s="154"/>
      <c r="X22" s="154"/>
      <c r="Y22" s="127"/>
      <c r="Z22" s="127"/>
      <c r="AA22" s="127"/>
      <c r="AB22" s="128"/>
    </row>
    <row r="23" spans="1:28" ht="15" customHeight="1" x14ac:dyDescent="0.3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57"/>
      <c r="L23" s="157"/>
      <c r="M23" s="159"/>
      <c r="N23" s="159"/>
      <c r="O23" s="159"/>
      <c r="P23" s="159"/>
      <c r="Q23" s="159"/>
      <c r="R23" s="155" t="s">
        <v>18</v>
      </c>
      <c r="S23" s="156"/>
      <c r="T23" s="156"/>
      <c r="U23" s="156"/>
      <c r="V23" s="156"/>
      <c r="W23" s="156"/>
      <c r="X23" s="156"/>
      <c r="Y23" s="127"/>
      <c r="Z23" s="127"/>
      <c r="AA23" s="127"/>
      <c r="AB23" s="128"/>
    </row>
    <row r="24" spans="1:28" ht="15" customHeight="1" x14ac:dyDescent="0.3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57"/>
      <c r="L24" s="157"/>
      <c r="M24" s="159"/>
      <c r="N24" s="159"/>
      <c r="O24" s="159"/>
      <c r="P24" s="159"/>
      <c r="Q24" s="159"/>
      <c r="R24" s="151" t="s">
        <v>257</v>
      </c>
      <c r="S24" s="152"/>
      <c r="T24" s="152"/>
      <c r="U24" s="152"/>
      <c r="V24" s="152"/>
      <c r="W24" s="152"/>
      <c r="X24" s="152"/>
      <c r="Y24" s="127"/>
      <c r="Z24" s="127"/>
      <c r="AA24" s="127"/>
      <c r="AB24" s="128"/>
    </row>
    <row r="25" spans="1:28" ht="15" customHeight="1" x14ac:dyDescent="0.3">
      <c r="A25" s="160"/>
      <c r="B25" s="160"/>
      <c r="C25" s="160"/>
      <c r="D25" s="160"/>
      <c r="E25" s="160"/>
      <c r="F25" s="160" t="s">
        <v>251</v>
      </c>
      <c r="G25" s="160"/>
      <c r="H25" s="160"/>
      <c r="I25" s="160"/>
      <c r="J25" s="160"/>
      <c r="K25" s="157">
        <v>0.5</v>
      </c>
      <c r="L25" s="157"/>
      <c r="M25" s="159" t="s">
        <v>254</v>
      </c>
      <c r="N25" s="159"/>
      <c r="O25" s="159"/>
      <c r="P25" s="159"/>
      <c r="Q25" s="159"/>
      <c r="R25" s="153" t="s">
        <v>46</v>
      </c>
      <c r="S25" s="154"/>
      <c r="T25" s="154"/>
      <c r="U25" s="154"/>
      <c r="V25" s="154"/>
      <c r="W25" s="154"/>
      <c r="X25" s="154"/>
      <c r="Y25" s="128"/>
      <c r="Z25" s="158"/>
      <c r="AA25" s="158"/>
      <c r="AB25" s="158"/>
    </row>
    <row r="26" spans="1:28" ht="15" customHeight="1" x14ac:dyDescent="0.3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57"/>
      <c r="L26" s="157"/>
      <c r="M26" s="159"/>
      <c r="N26" s="159"/>
      <c r="O26" s="159"/>
      <c r="P26" s="159"/>
      <c r="Q26" s="159"/>
      <c r="R26" s="155" t="s">
        <v>18</v>
      </c>
      <c r="S26" s="156"/>
      <c r="T26" s="156"/>
      <c r="U26" s="156"/>
      <c r="V26" s="156"/>
      <c r="W26" s="156"/>
      <c r="X26" s="156"/>
      <c r="Y26" s="128"/>
      <c r="Z26" s="158"/>
      <c r="AA26" s="158"/>
      <c r="AB26" s="158"/>
    </row>
    <row r="27" spans="1:28" ht="15" customHeight="1" x14ac:dyDescent="0.3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57"/>
      <c r="L27" s="157"/>
      <c r="M27" s="159"/>
      <c r="N27" s="159"/>
      <c r="O27" s="159"/>
      <c r="P27" s="159"/>
      <c r="Q27" s="159"/>
      <c r="R27" s="151" t="s">
        <v>257</v>
      </c>
      <c r="S27" s="152"/>
      <c r="T27" s="152"/>
      <c r="U27" s="152"/>
      <c r="V27" s="152"/>
      <c r="W27" s="152"/>
      <c r="X27" s="152"/>
      <c r="Y27" s="128"/>
      <c r="Z27" s="158"/>
      <c r="AA27" s="158"/>
      <c r="AB27" s="158"/>
    </row>
    <row r="28" spans="1:28" ht="15" customHeight="1" x14ac:dyDescent="0.3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57"/>
      <c r="L28" s="157"/>
      <c r="M28" s="159" t="s">
        <v>255</v>
      </c>
      <c r="N28" s="159"/>
      <c r="O28" s="159"/>
      <c r="P28" s="159"/>
      <c r="Q28" s="159"/>
      <c r="R28" s="153" t="s">
        <v>46</v>
      </c>
      <c r="S28" s="154"/>
      <c r="T28" s="154"/>
      <c r="U28" s="154"/>
      <c r="V28" s="154"/>
      <c r="W28" s="154"/>
      <c r="X28" s="154"/>
      <c r="Y28" s="128"/>
      <c r="Z28" s="158"/>
      <c r="AA28" s="158"/>
      <c r="AB28" s="158"/>
    </row>
    <row r="29" spans="1:28" ht="15" customHeight="1" x14ac:dyDescent="0.3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57"/>
      <c r="L29" s="157"/>
      <c r="M29" s="159"/>
      <c r="N29" s="159"/>
      <c r="O29" s="159"/>
      <c r="P29" s="159"/>
      <c r="Q29" s="159"/>
      <c r="R29" s="155" t="s">
        <v>18</v>
      </c>
      <c r="S29" s="156"/>
      <c r="T29" s="156"/>
      <c r="U29" s="156"/>
      <c r="V29" s="156"/>
      <c r="W29" s="156"/>
      <c r="X29" s="156"/>
      <c r="Y29" s="128"/>
      <c r="Z29" s="158"/>
      <c r="AA29" s="158"/>
      <c r="AB29" s="158"/>
    </row>
    <row r="30" spans="1:28" ht="15" customHeight="1" x14ac:dyDescent="0.3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57"/>
      <c r="L30" s="157"/>
      <c r="M30" s="159"/>
      <c r="N30" s="159"/>
      <c r="O30" s="159"/>
      <c r="P30" s="159"/>
      <c r="Q30" s="159"/>
      <c r="R30" s="151" t="s">
        <v>257</v>
      </c>
      <c r="S30" s="152"/>
      <c r="T30" s="152"/>
      <c r="U30" s="152"/>
      <c r="V30" s="152"/>
      <c r="W30" s="152"/>
      <c r="X30" s="152"/>
      <c r="Y30" s="128"/>
      <c r="Z30" s="158"/>
      <c r="AA30" s="158"/>
      <c r="AB30" s="158"/>
    </row>
    <row r="31" spans="1:28" ht="15" customHeight="1" x14ac:dyDescent="0.3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7"/>
      <c r="L31" s="157"/>
      <c r="M31" s="159" t="s">
        <v>256</v>
      </c>
      <c r="N31" s="159"/>
      <c r="O31" s="159"/>
      <c r="P31" s="159"/>
      <c r="Q31" s="159"/>
      <c r="R31" s="153" t="s">
        <v>46</v>
      </c>
      <c r="S31" s="154"/>
      <c r="T31" s="154"/>
      <c r="U31" s="154"/>
      <c r="V31" s="154"/>
      <c r="W31" s="154"/>
      <c r="X31" s="154"/>
      <c r="Y31" s="128"/>
      <c r="Z31" s="158"/>
      <c r="AA31" s="158"/>
      <c r="AB31" s="158"/>
    </row>
    <row r="32" spans="1:28" ht="15" customHeight="1" x14ac:dyDescent="0.3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57"/>
      <c r="L32" s="157"/>
      <c r="M32" s="159"/>
      <c r="N32" s="159"/>
      <c r="O32" s="159"/>
      <c r="P32" s="159"/>
      <c r="Q32" s="159"/>
      <c r="R32" s="155" t="s">
        <v>18</v>
      </c>
      <c r="S32" s="156"/>
      <c r="T32" s="156"/>
      <c r="U32" s="156"/>
      <c r="V32" s="156"/>
      <c r="W32" s="156"/>
      <c r="X32" s="156"/>
      <c r="Y32" s="128"/>
      <c r="Z32" s="158"/>
      <c r="AA32" s="158"/>
      <c r="AB32" s="158"/>
    </row>
    <row r="33" spans="1:28" ht="15" customHeight="1" x14ac:dyDescent="0.3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57"/>
      <c r="L33" s="157"/>
      <c r="M33" s="159"/>
      <c r="N33" s="159"/>
      <c r="O33" s="159"/>
      <c r="P33" s="159"/>
      <c r="Q33" s="159"/>
      <c r="R33" s="151" t="s">
        <v>257</v>
      </c>
      <c r="S33" s="152"/>
      <c r="T33" s="152"/>
      <c r="U33" s="152"/>
      <c r="V33" s="152"/>
      <c r="W33" s="152"/>
      <c r="X33" s="152"/>
      <c r="Y33" s="128"/>
      <c r="Z33" s="158"/>
      <c r="AA33" s="158"/>
      <c r="AB33" s="158"/>
    </row>
    <row r="34" spans="1:28" ht="15" customHeight="1" thickBot="1" x14ac:dyDescent="0.35"/>
    <row r="35" spans="1:28" ht="15" customHeight="1" thickTop="1" thickBot="1" x14ac:dyDescent="0.35">
      <c r="A35" s="123" t="s">
        <v>48</v>
      </c>
      <c r="B35" s="123"/>
      <c r="C35" s="123"/>
      <c r="D35" s="123"/>
      <c r="E35" s="123"/>
      <c r="F35" s="124" t="s">
        <v>49</v>
      </c>
      <c r="G35" s="124"/>
      <c r="H35" s="124"/>
      <c r="I35" s="124"/>
      <c r="J35" s="124"/>
      <c r="K35" s="124"/>
      <c r="L35" s="124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29" t="str">
        <f>IF(M35="","0",(IF(M35="Feu en régression",0.5,IF(M35="Feu naissant ou en phase de croissance",1,IF(M35="Feu éteint",0,(IF(M35="Feu pleinement développé",0.8)))))))</f>
        <v>0</v>
      </c>
      <c r="Z35" s="130"/>
      <c r="AA35" s="130"/>
      <c r="AB35" s="131"/>
    </row>
    <row r="36" spans="1:28" ht="15" thickTop="1" x14ac:dyDescent="0.3"/>
    <row r="37" spans="1:28" ht="15" customHeight="1" x14ac:dyDescent="0.3">
      <c r="A37" s="123" t="s">
        <v>50</v>
      </c>
      <c r="B37" s="123"/>
      <c r="C37" s="123"/>
      <c r="D37" s="123"/>
      <c r="E37" s="123"/>
      <c r="F37" s="124" t="s">
        <v>51</v>
      </c>
      <c r="G37" s="124"/>
      <c r="H37" s="124"/>
      <c r="I37" s="124"/>
      <c r="J37" s="124"/>
      <c r="K37" s="116">
        <v>0.5</v>
      </c>
      <c r="L37" s="116"/>
      <c r="M37" s="116"/>
      <c r="N37" s="116" t="s">
        <v>52</v>
      </c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7" t="s">
        <v>217</v>
      </c>
      <c r="Z37" s="117"/>
      <c r="AA37" s="117"/>
      <c r="AB37" s="118"/>
    </row>
    <row r="38" spans="1:28" ht="15" customHeight="1" x14ac:dyDescent="0.3">
      <c r="A38" s="123"/>
      <c r="B38" s="123"/>
      <c r="C38" s="123"/>
      <c r="D38" s="123"/>
      <c r="E38" s="123"/>
      <c r="F38" s="124"/>
      <c r="G38" s="124"/>
      <c r="H38" s="124"/>
      <c r="I38" s="124"/>
      <c r="J38" s="124"/>
      <c r="K38" s="116">
        <v>0.5</v>
      </c>
      <c r="L38" s="116"/>
      <c r="M38" s="116"/>
      <c r="N38" s="116" t="s">
        <v>53</v>
      </c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7" t="s">
        <v>217</v>
      </c>
      <c r="Z38" s="117"/>
      <c r="AA38" s="117"/>
      <c r="AB38" s="118"/>
    </row>
    <row r="40" spans="1:28" ht="15" customHeight="1" x14ac:dyDescent="0.3">
      <c r="A40" s="115" t="s">
        <v>54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28" ht="4.5" customHeight="1" x14ac:dyDescent="0.3"/>
    <row r="42" spans="1:28" ht="15" customHeight="1" x14ac:dyDescent="0.3">
      <c r="A42" s="96" t="s">
        <v>55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 spans="1:28" ht="4.5" customHeight="1" thickBot="1" x14ac:dyDescent="0.35"/>
    <row r="44" spans="1:28" ht="15" customHeight="1" thickTop="1" thickBot="1" x14ac:dyDescent="0.35">
      <c r="A44" s="119" t="s">
        <v>218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30"/>
      <c r="Y44" s="112">
        <f>Y17+Y20+Y23+Y26+Y29+Y32</f>
        <v>0</v>
      </c>
      <c r="Z44" s="113"/>
      <c r="AA44" s="113"/>
      <c r="AB44" s="114"/>
    </row>
    <row r="45" spans="1:28" ht="15" customHeight="1" thickTop="1" x14ac:dyDescent="0.3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" customHeight="1" x14ac:dyDescent="0.3">
      <c r="A46" s="96" t="s">
        <v>57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</row>
    <row r="47" spans="1:28" ht="15" thickBot="1" x14ac:dyDescent="0.35">
      <c r="A47" s="99" t="s">
        <v>219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</row>
    <row r="48" spans="1:28" ht="30" customHeight="1" thickTop="1" thickBot="1" x14ac:dyDescent="0.35">
      <c r="A48" s="100" t="s">
        <v>59</v>
      </c>
      <c r="B48" s="100"/>
      <c r="C48" s="100"/>
      <c r="D48" s="100"/>
      <c r="E48" s="100"/>
      <c r="F48" s="100"/>
      <c r="G48" s="100"/>
      <c r="H48" s="100" t="s">
        <v>60</v>
      </c>
      <c r="I48" s="100"/>
      <c r="J48" s="100"/>
      <c r="K48" s="100"/>
      <c r="L48" s="100"/>
      <c r="M48" s="100"/>
      <c r="N48" s="100"/>
      <c r="O48" s="101" t="s">
        <v>61</v>
      </c>
      <c r="P48" s="101"/>
      <c r="Q48" s="101"/>
      <c r="R48" s="101"/>
      <c r="S48" s="101"/>
      <c r="T48" s="101"/>
      <c r="U48" s="101"/>
      <c r="V48" s="101"/>
      <c r="W48" s="101"/>
      <c r="X48" s="32"/>
      <c r="Y48" s="102">
        <f>A49+H49</f>
        <v>0</v>
      </c>
      <c r="Z48" s="103"/>
      <c r="AA48" s="103"/>
      <c r="AB48" s="104"/>
    </row>
    <row r="49" spans="1:28" ht="15" customHeight="1" thickTop="1" thickBot="1" x14ac:dyDescent="0.35">
      <c r="A49" s="108">
        <f>(Y17+Y20+Y23)-(Y18+Y21+Y24)</f>
        <v>0</v>
      </c>
      <c r="B49" s="108"/>
      <c r="C49" s="108"/>
      <c r="D49" s="108"/>
      <c r="E49" s="108"/>
      <c r="F49" s="108"/>
      <c r="G49" s="108"/>
      <c r="H49" s="108">
        <f>(Y26+Y29+Y32)-(Y27+Y30+Y33)</f>
        <v>0</v>
      </c>
      <c r="I49" s="108"/>
      <c r="J49" s="108"/>
      <c r="K49" s="108"/>
      <c r="L49" s="108"/>
      <c r="M49" s="108"/>
      <c r="N49" s="108"/>
      <c r="O49" s="109" t="s">
        <v>62</v>
      </c>
      <c r="P49" s="110"/>
      <c r="Q49" s="110"/>
      <c r="R49" s="110"/>
      <c r="S49" s="110"/>
      <c r="T49" s="110"/>
      <c r="U49" s="110"/>
      <c r="V49" s="110"/>
      <c r="W49" s="110"/>
      <c r="X49" s="32"/>
      <c r="Y49" s="105"/>
      <c r="Z49" s="106"/>
      <c r="AA49" s="106"/>
      <c r="AB49" s="107"/>
    </row>
    <row r="50" spans="1:28" ht="15" customHeight="1" thickTop="1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8" ht="15" customHeight="1" x14ac:dyDescent="0.3">
      <c r="A51" s="96" t="s">
        <v>63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</row>
    <row r="52" spans="1:28" ht="4.5" customHeight="1" thickBot="1" x14ac:dyDescent="0.35"/>
    <row r="53" spans="1:28" ht="35.25" customHeight="1" thickTop="1" thickBot="1" x14ac:dyDescent="0.35">
      <c r="A53" s="111" t="s">
        <v>64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33"/>
      <c r="Y53" s="112">
        <f>(((A49*K16)+(H49*K25))*Y35)</f>
        <v>0</v>
      </c>
      <c r="Z53" s="113"/>
      <c r="AA53" s="113"/>
      <c r="AB53" s="114"/>
    </row>
    <row r="54" spans="1:28" ht="15" customHeight="1" thickTop="1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</row>
    <row r="55" spans="1:28" ht="15" customHeight="1" x14ac:dyDescent="0.3">
      <c r="A55" s="115" t="s">
        <v>65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</row>
    <row r="56" spans="1:28" ht="4.5" customHeight="1" x14ac:dyDescent="0.3"/>
    <row r="57" spans="1:28" x14ac:dyDescent="0.3">
      <c r="A57" s="88" t="s">
        <v>66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</row>
    <row r="59" spans="1:28" x14ac:dyDescent="0.3">
      <c r="A59" s="97" t="s">
        <v>67</v>
      </c>
      <c r="B59" s="97"/>
      <c r="C59" s="97"/>
      <c r="D59" s="97"/>
      <c r="E59" s="97"/>
      <c r="F59" s="97"/>
      <c r="G59" s="97"/>
      <c r="H59" s="97"/>
      <c r="I59" s="97"/>
      <c r="J59" s="97" t="s">
        <v>68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8" t="s">
        <v>69</v>
      </c>
      <c r="X59" s="98"/>
      <c r="Y59" s="98"/>
      <c r="Z59" s="98"/>
      <c r="AA59" s="98"/>
      <c r="AB59" s="98"/>
    </row>
    <row r="60" spans="1:28" x14ac:dyDescent="0.3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5"/>
      <c r="X60" s="95"/>
      <c r="Y60" s="95"/>
      <c r="Z60" s="95"/>
      <c r="AA60" s="95"/>
      <c r="AB60" s="95"/>
    </row>
    <row r="61" spans="1:28" ht="4.5" customHeight="1" thickBot="1" x14ac:dyDescent="0.35"/>
    <row r="62" spans="1:28" s="35" customFormat="1" ht="15.6" thickTop="1" thickBot="1" x14ac:dyDescent="0.35">
      <c r="A62" s="89" t="s">
        <v>70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90"/>
      <c r="W62" s="91">
        <f>Y53*W60</f>
        <v>0</v>
      </c>
      <c r="X62" s="92"/>
      <c r="Y62" s="92"/>
      <c r="Z62" s="92"/>
      <c r="AA62" s="92"/>
      <c r="AB62" s="93"/>
    </row>
    <row r="63" spans="1:28" ht="5.4" customHeight="1" thickTop="1" thickBot="1" x14ac:dyDescent="0.3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28" s="35" customFormat="1" ht="15.6" thickTop="1" thickBot="1" x14ac:dyDescent="0.35">
      <c r="A64" s="89" t="s">
        <v>71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90"/>
      <c r="W64" s="91">
        <f>W62*8%</f>
        <v>0</v>
      </c>
      <c r="X64" s="92"/>
      <c r="Y64" s="92"/>
      <c r="Z64" s="92"/>
      <c r="AA64" s="92"/>
      <c r="AB64" s="93"/>
    </row>
    <row r="65" spans="1:28" ht="6" customHeight="1" thickTop="1" thickBot="1" x14ac:dyDescent="0.3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1:28" ht="15.6" thickTop="1" thickBot="1" x14ac:dyDescent="0.35">
      <c r="A66" s="89" t="s">
        <v>72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90"/>
      <c r="W66" s="91">
        <f>W64+W62</f>
        <v>0</v>
      </c>
      <c r="X66" s="92"/>
      <c r="Y66" s="92"/>
      <c r="Z66" s="92"/>
      <c r="AA66" s="92"/>
      <c r="AB66" s="93"/>
    </row>
    <row r="67" spans="1:28" ht="15" thickTop="1" x14ac:dyDescent="0.3"/>
  </sheetData>
  <mergeCells count="100">
    <mergeCell ref="A66:V66"/>
    <mergeCell ref="W66:AB66"/>
    <mergeCell ref="Y22:AB22"/>
    <mergeCell ref="Y17:AB17"/>
    <mergeCell ref="A60:I60"/>
    <mergeCell ref="J60:V60"/>
    <mergeCell ref="W60:AB60"/>
    <mergeCell ref="A62:V62"/>
    <mergeCell ref="W62:AB62"/>
    <mergeCell ref="A64:V64"/>
    <mergeCell ref="W64:AB64"/>
    <mergeCell ref="A51:AB51"/>
    <mergeCell ref="A53:W53"/>
    <mergeCell ref="Y53:AB53"/>
    <mergeCell ref="Y20:AB20"/>
    <mergeCell ref="Y23:AB23"/>
    <mergeCell ref="A55:AB55"/>
    <mergeCell ref="A57:AB57"/>
    <mergeCell ref="A59:I59"/>
    <mergeCell ref="J59:V59"/>
    <mergeCell ref="W59:AB59"/>
    <mergeCell ref="A48:G48"/>
    <mergeCell ref="H48:N48"/>
    <mergeCell ref="O48:W48"/>
    <mergeCell ref="Y48:AB49"/>
    <mergeCell ref="A49:G49"/>
    <mergeCell ref="H49:N49"/>
    <mergeCell ref="O49:W49"/>
    <mergeCell ref="A47:AB47"/>
    <mergeCell ref="A37:E38"/>
    <mergeCell ref="F37:J38"/>
    <mergeCell ref="K37:M37"/>
    <mergeCell ref="N37:X37"/>
    <mergeCell ref="Y37:AB37"/>
    <mergeCell ref="K38:M38"/>
    <mergeCell ref="N38:X38"/>
    <mergeCell ref="Y38:AB38"/>
    <mergeCell ref="A40:AB40"/>
    <mergeCell ref="A42:AB42"/>
    <mergeCell ref="A44:W44"/>
    <mergeCell ref="Y44:AB44"/>
    <mergeCell ref="A46:AB46"/>
    <mergeCell ref="A35:E35"/>
    <mergeCell ref="F35:L35"/>
    <mergeCell ref="M35:X35"/>
    <mergeCell ref="Y35:AB35"/>
    <mergeCell ref="A11:L11"/>
    <mergeCell ref="M11:AB11"/>
    <mergeCell ref="A12:AB12"/>
    <mergeCell ref="A14:AB14"/>
    <mergeCell ref="Y25:AB25"/>
    <mergeCell ref="Y26:AB26"/>
    <mergeCell ref="Y19:AB19"/>
    <mergeCell ref="Y33:AB33"/>
    <mergeCell ref="Y30:AB30"/>
    <mergeCell ref="R33:X33"/>
    <mergeCell ref="A16:E33"/>
    <mergeCell ref="F25:J33"/>
    <mergeCell ref="Z1:AB1"/>
    <mergeCell ref="J3:L3"/>
    <mergeCell ref="Z3:AB3"/>
    <mergeCell ref="J5:L5"/>
    <mergeCell ref="A8:AB8"/>
    <mergeCell ref="A10:L10"/>
    <mergeCell ref="M10:AB10"/>
    <mergeCell ref="Y16:AB16"/>
    <mergeCell ref="R16:X16"/>
    <mergeCell ref="R17:X17"/>
    <mergeCell ref="F16:J24"/>
    <mergeCell ref="K16:L24"/>
    <mergeCell ref="R19:X19"/>
    <mergeCell ref="R18:X18"/>
    <mergeCell ref="Y18:AB18"/>
    <mergeCell ref="R21:X21"/>
    <mergeCell ref="M16:Q18"/>
    <mergeCell ref="M19:Q21"/>
    <mergeCell ref="Y21:AB21"/>
    <mergeCell ref="R20:X20"/>
    <mergeCell ref="K25:L33"/>
    <mergeCell ref="Y28:AB28"/>
    <mergeCell ref="Y29:AB29"/>
    <mergeCell ref="Y24:AB24"/>
    <mergeCell ref="Y27:AB27"/>
    <mergeCell ref="M22:Q24"/>
    <mergeCell ref="M25:Q27"/>
    <mergeCell ref="M28:Q30"/>
    <mergeCell ref="M31:Q33"/>
    <mergeCell ref="Y31:AB31"/>
    <mergeCell ref="Y32:AB32"/>
    <mergeCell ref="R28:X28"/>
    <mergeCell ref="R29:X29"/>
    <mergeCell ref="R31:X31"/>
    <mergeCell ref="R32:X32"/>
    <mergeCell ref="R27:X27"/>
    <mergeCell ref="R30:X30"/>
    <mergeCell ref="R22:X22"/>
    <mergeCell ref="R23:X23"/>
    <mergeCell ref="R25:X25"/>
    <mergeCell ref="R26:X26"/>
    <mergeCell ref="R24:X24"/>
  </mergeCells>
  <conditionalFormatting sqref="A60:AB60">
    <cfRule type="containsBlanks" dxfId="86" priority="35">
      <formula>LEN(TRIM(A60))=0</formula>
    </cfRule>
  </conditionalFormatting>
  <conditionalFormatting sqref="W62:AB66">
    <cfRule type="containsText" dxfId="85" priority="31" operator="containsText" text="#VALEUR!">
      <formula>NOT(ISERROR(SEARCH("#VALEUR!",W62)))</formula>
    </cfRule>
  </conditionalFormatting>
  <conditionalFormatting sqref="M35:X35">
    <cfRule type="containsBlanks" dxfId="84" priority="30">
      <formula>LEN(TRIM(M35))=0</formula>
    </cfRule>
  </conditionalFormatting>
  <conditionalFormatting sqref="Y35:AB35">
    <cfRule type="containsText" dxfId="83" priority="29" operator="containsText" text="FAUX">
      <formula>NOT(ISERROR(SEARCH("FAUX",Y35)))</formula>
    </cfRule>
  </conditionalFormatting>
  <conditionalFormatting sqref="Y16:AB16">
    <cfRule type="containsBlanks" dxfId="82" priority="15">
      <formula>LEN(TRIM(Y16))=0</formula>
    </cfRule>
  </conditionalFormatting>
  <conditionalFormatting sqref="Y17:AB17">
    <cfRule type="containsBlanks" dxfId="81" priority="26">
      <formula>LEN(TRIM(Y17))=0</formula>
    </cfRule>
  </conditionalFormatting>
  <conditionalFormatting sqref="Y26:AB27">
    <cfRule type="containsBlanks" dxfId="80" priority="14">
      <formula>LEN(TRIM(Y26))=0</formula>
    </cfRule>
  </conditionalFormatting>
  <conditionalFormatting sqref="Y25:AB25">
    <cfRule type="containsBlanks" dxfId="79" priority="10">
      <formula>LEN(TRIM(Y25))=0</formula>
    </cfRule>
  </conditionalFormatting>
  <conditionalFormatting sqref="Y18:AB18">
    <cfRule type="containsBlanks" dxfId="78" priority="9">
      <formula>LEN(TRIM(Y18))=0</formula>
    </cfRule>
  </conditionalFormatting>
  <conditionalFormatting sqref="Y21:AB21 Y24:AB24">
    <cfRule type="containsBlanks" dxfId="77" priority="1">
      <formula>LEN(TRIM(Y21))=0</formula>
    </cfRule>
  </conditionalFormatting>
  <conditionalFormatting sqref="Y29:AB30 Y32:AB33">
    <cfRule type="containsBlanks" dxfId="76" priority="5">
      <formula>LEN(TRIM(Y29))=0</formula>
    </cfRule>
  </conditionalFormatting>
  <conditionalFormatting sqref="Y28:AB28 Y31:AB31">
    <cfRule type="containsBlanks" dxfId="75" priority="4">
      <formula>LEN(TRIM(Y28))=0</formula>
    </cfRule>
  </conditionalFormatting>
  <conditionalFormatting sqref="Y20:AB20 Y23:AB23">
    <cfRule type="containsBlanks" dxfId="74" priority="3">
      <formula>LEN(TRIM(Y20))=0</formula>
    </cfRule>
  </conditionalFormatting>
  <conditionalFormatting sqref="Y19:AB19 Y22:AB22">
    <cfRule type="containsBlanks" dxfId="73" priority="2">
      <formula>LEN(TRIM(Y19))=0</formula>
    </cfRule>
  </conditionalFormatting>
  <hyperlinks>
    <hyperlink ref="A57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Données!$K$3:$K$6</xm:f>
          </x14:formula1>
          <xm:sqref>M35:X35</xm:sqref>
        </x14:dataValidation>
        <x14:dataValidation type="list" allowBlank="1" showInputMessage="1" showErrorMessage="1">
          <x14:formula1>
            <xm:f>Données!$Q$2:$Q$6</xm:f>
          </x14:formula1>
          <xm:sqref>Y16:AB16 Y19:AB19 Y22:AB22</xm:sqref>
        </x14:dataValidation>
        <x14:dataValidation type="list" allowBlank="1" showInputMessage="1" showErrorMessage="1">
          <x14:formula1>
            <xm:f>Données!$Q$7:$Q$11</xm:f>
          </x14:formula1>
          <xm:sqref>Y25:AB25 Y28:AB28 Y31:AB31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D58"/>
  <sheetViews>
    <sheetView showGridLines="0" zoomScale="200" zoomScaleNormal="200" workbookViewId="0">
      <selection activeCell="M16" sqref="M16:X16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9" x14ac:dyDescent="0.3">
      <c r="Z1" s="146" t="s">
        <v>36</v>
      </c>
      <c r="AA1" s="146"/>
      <c r="AB1" s="146"/>
    </row>
    <row r="2" spans="1:29" ht="6" customHeight="1" x14ac:dyDescent="0.3">
      <c r="Z2" s="22"/>
      <c r="AA2" s="22"/>
      <c r="AB2" s="22"/>
    </row>
    <row r="3" spans="1:29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9" ht="15" thickBot="1" x14ac:dyDescent="0.35"/>
    <row r="5" spans="1:29" ht="15.6" thickTop="1" thickBot="1" x14ac:dyDescent="0.35">
      <c r="J5" s="148"/>
      <c r="K5" s="149"/>
      <c r="L5" s="150"/>
      <c r="M5" s="18" t="s">
        <v>39</v>
      </c>
    </row>
    <row r="6" spans="1:29" ht="15" thickTop="1" x14ac:dyDescent="0.3"/>
    <row r="7" spans="1:29" x14ac:dyDescent="0.3">
      <c r="A7" s="20"/>
    </row>
    <row r="8" spans="1:29" ht="36" customHeight="1" x14ac:dyDescent="0.35">
      <c r="A8" s="82" t="s">
        <v>73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9" ht="5.25" customHeight="1" x14ac:dyDescent="0.3"/>
    <row r="10" spans="1:29" x14ac:dyDescent="0.3">
      <c r="A10" s="169" t="s">
        <v>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1" t="s">
        <v>9</v>
      </c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3"/>
    </row>
    <row r="11" spans="1:29" x14ac:dyDescent="0.3">
      <c r="A11" s="176" t="s">
        <v>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8" t="s">
        <v>14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</row>
    <row r="12" spans="1:29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9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9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9" ht="1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9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21"/>
      <c r="M16" s="153" t="s">
        <v>46</v>
      </c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38"/>
      <c r="Z16" s="138"/>
      <c r="AA16" s="138"/>
      <c r="AB16" s="139"/>
      <c r="AC16" s="37"/>
    </row>
    <row r="17" spans="1:30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21"/>
      <c r="M17" s="155" t="s">
        <v>74</v>
      </c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25"/>
      <c r="Z17" s="125"/>
      <c r="AA17" s="125"/>
      <c r="AB17" s="126"/>
      <c r="AC17" s="37"/>
    </row>
    <row r="18" spans="1:30" ht="15" customHeight="1" x14ac:dyDescent="0.3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16"/>
      <c r="L18" s="121"/>
      <c r="M18" s="151" t="s">
        <v>75</v>
      </c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74"/>
      <c r="Z18" s="174"/>
      <c r="AA18" s="174"/>
      <c r="AB18" s="175"/>
      <c r="AC18" s="37"/>
    </row>
    <row r="19" spans="1:30" ht="15" customHeight="1" x14ac:dyDescent="0.3">
      <c r="A19" s="120"/>
      <c r="B19" s="120"/>
      <c r="C19" s="120"/>
      <c r="D19" s="120"/>
      <c r="E19" s="120"/>
      <c r="F19" s="120" t="s">
        <v>47</v>
      </c>
      <c r="G19" s="120"/>
      <c r="H19" s="120"/>
      <c r="I19" s="120"/>
      <c r="J19" s="120"/>
      <c r="K19" s="116">
        <v>0.5</v>
      </c>
      <c r="L19" s="121"/>
      <c r="M19" s="155" t="s">
        <v>46</v>
      </c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25"/>
      <c r="Z19" s="125"/>
      <c r="AA19" s="125"/>
      <c r="AB19" s="126"/>
      <c r="AC19" s="37"/>
    </row>
    <row r="20" spans="1:30" ht="15" customHeight="1" x14ac:dyDescent="0.3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16"/>
      <c r="L20" s="121"/>
      <c r="M20" s="155" t="s">
        <v>74</v>
      </c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25"/>
      <c r="Z20" s="125"/>
      <c r="AA20" s="125"/>
      <c r="AB20" s="126"/>
      <c r="AC20" s="37"/>
    </row>
    <row r="21" spans="1:30" ht="15" customHeight="1" x14ac:dyDescent="0.3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16"/>
      <c r="L21" s="121"/>
      <c r="M21" s="151" t="s">
        <v>75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74"/>
      <c r="Z21" s="174"/>
      <c r="AA21" s="174"/>
      <c r="AB21" s="175"/>
    </row>
    <row r="22" spans="1:30" ht="4.5" customHeight="1" thickBot="1" x14ac:dyDescent="0.35"/>
    <row r="23" spans="1:30" ht="15" customHeight="1" thickTop="1" thickBot="1" x14ac:dyDescent="0.3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9"/>
      <c r="L23" s="39"/>
      <c r="M23" s="163" t="s">
        <v>76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4" t="e">
        <f>(Y18+Y21)/(Y17+Y20)</f>
        <v>#DIV/0!</v>
      </c>
      <c r="Z23" s="165"/>
      <c r="AA23" s="165"/>
      <c r="AB23" s="166"/>
    </row>
    <row r="24" spans="1:30" ht="15" thickTop="1" x14ac:dyDescent="0.3">
      <c r="A24" s="167" t="s">
        <v>214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37"/>
    </row>
    <row r="25" spans="1:30" ht="4.5" customHeight="1" thickBot="1" x14ac:dyDescent="0.35">
      <c r="AC25" s="37"/>
    </row>
    <row r="26" spans="1:30" ht="15" customHeight="1" thickTop="1" thickBot="1" x14ac:dyDescent="0.35">
      <c r="A26" s="123" t="s">
        <v>48</v>
      </c>
      <c r="B26" s="123"/>
      <c r="C26" s="123"/>
      <c r="D26" s="123"/>
      <c r="E26" s="123"/>
      <c r="F26" s="124" t="s">
        <v>49</v>
      </c>
      <c r="G26" s="124"/>
      <c r="H26" s="124"/>
      <c r="I26" s="124"/>
      <c r="J26" s="124"/>
      <c r="K26" s="124"/>
      <c r="L26" s="124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29" t="str">
        <f>IF(M26="","0",(IF(M26="Feu en régression",0.5,IF(M26="Feu naissant ou en phase de croissance",1,IF(M26="Feu éteint",0,(IF(M26="Feu pleinement développé",0.8)))))))</f>
        <v>0</v>
      </c>
      <c r="Z26" s="130"/>
      <c r="AA26" s="130"/>
      <c r="AB26" s="131"/>
    </row>
    <row r="27" spans="1:30" s="42" customFormat="1" ht="15" customHeight="1" thickTop="1" x14ac:dyDescent="0.3">
      <c r="A27" s="40"/>
      <c r="B27" s="40"/>
      <c r="C27" s="40"/>
      <c r="D27" s="40"/>
      <c r="E27" s="40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 spans="1:30" ht="15" customHeight="1" x14ac:dyDescent="0.3">
      <c r="A28" s="123" t="s">
        <v>50</v>
      </c>
      <c r="B28" s="123"/>
      <c r="C28" s="123"/>
      <c r="D28" s="123"/>
      <c r="E28" s="123"/>
      <c r="F28" s="124" t="s">
        <v>51</v>
      </c>
      <c r="G28" s="124"/>
      <c r="H28" s="124"/>
      <c r="I28" s="124"/>
      <c r="J28" s="124"/>
      <c r="K28" s="116">
        <v>0.5</v>
      </c>
      <c r="L28" s="116"/>
      <c r="M28" s="116"/>
      <c r="N28" s="116" t="s">
        <v>52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7" t="s">
        <v>217</v>
      </c>
      <c r="Z28" s="117"/>
      <c r="AA28" s="117"/>
      <c r="AB28" s="118"/>
    </row>
    <row r="29" spans="1:30" ht="15" customHeight="1" x14ac:dyDescent="0.3">
      <c r="A29" s="123"/>
      <c r="B29" s="123"/>
      <c r="C29" s="123"/>
      <c r="D29" s="123"/>
      <c r="E29" s="123"/>
      <c r="F29" s="124"/>
      <c r="G29" s="124"/>
      <c r="H29" s="124"/>
      <c r="I29" s="124"/>
      <c r="J29" s="124"/>
      <c r="K29" s="116">
        <v>0.5</v>
      </c>
      <c r="L29" s="116"/>
      <c r="M29" s="116"/>
      <c r="N29" s="116" t="s">
        <v>53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7" t="s">
        <v>217</v>
      </c>
      <c r="Z29" s="117"/>
      <c r="AA29" s="117"/>
      <c r="AB29" s="118"/>
    </row>
    <row r="31" spans="1:30" ht="15" customHeight="1" x14ac:dyDescent="0.3">
      <c r="A31" s="115" t="s">
        <v>54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</row>
    <row r="32" spans="1:30" ht="4.5" customHeight="1" x14ac:dyDescent="0.3"/>
    <row r="33" spans="1:28" ht="15" customHeight="1" x14ac:dyDescent="0.3">
      <c r="A33" s="96" t="s">
        <v>55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</row>
    <row r="34" spans="1:28" ht="4.5" customHeight="1" thickBot="1" x14ac:dyDescent="0.35"/>
    <row r="35" spans="1:28" ht="15" customHeight="1" thickTop="1" thickBot="1" x14ac:dyDescent="0.35">
      <c r="A35" s="119" t="s">
        <v>231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43"/>
      <c r="Y35" s="112">
        <f>Y17+Y20</f>
        <v>0</v>
      </c>
      <c r="Z35" s="113"/>
      <c r="AA35" s="113"/>
      <c r="AB35" s="114"/>
    </row>
    <row r="36" spans="1:28" ht="15" customHeight="1" thickTop="1" x14ac:dyDescent="0.3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" customHeight="1" x14ac:dyDescent="0.3">
      <c r="A37" s="96" t="s">
        <v>57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ht="15" thickBot="1" x14ac:dyDescent="0.35">
      <c r="A38" s="99" t="s">
        <v>232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 ht="30" customHeight="1" thickTop="1" x14ac:dyDescent="0.3">
      <c r="A39" s="101" t="s">
        <v>59</v>
      </c>
      <c r="B39" s="101"/>
      <c r="C39" s="101"/>
      <c r="D39" s="101"/>
      <c r="E39" s="101"/>
      <c r="F39" s="101"/>
      <c r="G39" s="101"/>
      <c r="H39" s="101" t="s">
        <v>60</v>
      </c>
      <c r="I39" s="101"/>
      <c r="J39" s="101"/>
      <c r="K39" s="101"/>
      <c r="L39" s="101"/>
      <c r="M39" s="101"/>
      <c r="N39" s="101"/>
      <c r="O39" s="101" t="s">
        <v>61</v>
      </c>
      <c r="P39" s="101"/>
      <c r="Q39" s="101"/>
      <c r="R39" s="101"/>
      <c r="S39" s="101"/>
      <c r="T39" s="101"/>
      <c r="U39" s="101"/>
      <c r="V39" s="101"/>
      <c r="W39" s="101"/>
      <c r="X39" s="32"/>
      <c r="Y39" s="102">
        <f>A40+H40</f>
        <v>0</v>
      </c>
      <c r="Z39" s="103"/>
      <c r="AA39" s="103"/>
      <c r="AB39" s="104"/>
    </row>
    <row r="40" spans="1:28" ht="15" customHeight="1" thickBot="1" x14ac:dyDescent="0.35">
      <c r="A40" s="162">
        <f>Y17-Y18</f>
        <v>0</v>
      </c>
      <c r="B40" s="162"/>
      <c r="C40" s="162"/>
      <c r="D40" s="162"/>
      <c r="E40" s="162"/>
      <c r="F40" s="162"/>
      <c r="G40" s="162"/>
      <c r="H40" s="162">
        <f>Y20-Y21</f>
        <v>0</v>
      </c>
      <c r="I40" s="162"/>
      <c r="J40" s="162"/>
      <c r="K40" s="162"/>
      <c r="L40" s="162"/>
      <c r="M40" s="162"/>
      <c r="N40" s="162"/>
      <c r="O40" s="110" t="s">
        <v>62</v>
      </c>
      <c r="P40" s="110"/>
      <c r="Q40" s="110"/>
      <c r="R40" s="110"/>
      <c r="S40" s="110"/>
      <c r="T40" s="110"/>
      <c r="U40" s="110"/>
      <c r="V40" s="110"/>
      <c r="W40" s="110"/>
      <c r="X40" s="32"/>
      <c r="Y40" s="105"/>
      <c r="Z40" s="106"/>
      <c r="AA40" s="106"/>
      <c r="AB40" s="107"/>
    </row>
    <row r="41" spans="1:28" ht="15" customHeight="1" thickTop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" customHeight="1" x14ac:dyDescent="0.3">
      <c r="A42" s="96" t="s">
        <v>63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 spans="1:28" ht="4.5" customHeight="1" thickBot="1" x14ac:dyDescent="0.35"/>
    <row r="44" spans="1:28" ht="35.25" customHeight="1" thickTop="1" thickBot="1" x14ac:dyDescent="0.35">
      <c r="A44" s="111" t="s">
        <v>64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33"/>
      <c r="Y44" s="112">
        <f>(((A40*K16)+(H40*K19))*Y26)</f>
        <v>0</v>
      </c>
      <c r="Z44" s="113"/>
      <c r="AA44" s="113"/>
      <c r="AB44" s="114"/>
    </row>
    <row r="45" spans="1:28" ht="15" customHeight="1" thickTop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1:28" ht="15" customHeight="1" x14ac:dyDescent="0.3">
      <c r="A46" s="115" t="s">
        <v>65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28" ht="4.5" customHeight="1" x14ac:dyDescent="0.3"/>
    <row r="48" spans="1:28" x14ac:dyDescent="0.3">
      <c r="A48" s="88" t="s">
        <v>66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50" spans="1:28" x14ac:dyDescent="0.3">
      <c r="A50" s="97" t="s">
        <v>67</v>
      </c>
      <c r="B50" s="97"/>
      <c r="C50" s="97"/>
      <c r="D50" s="97"/>
      <c r="E50" s="97"/>
      <c r="F50" s="97"/>
      <c r="G50" s="97"/>
      <c r="H50" s="97"/>
      <c r="I50" s="97"/>
      <c r="J50" s="97" t="s">
        <v>68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8" t="s">
        <v>69</v>
      </c>
      <c r="X50" s="98"/>
      <c r="Y50" s="98"/>
      <c r="Z50" s="98"/>
      <c r="AA50" s="98"/>
      <c r="AB50" s="98"/>
    </row>
    <row r="51" spans="1:28" x14ac:dyDescent="0.3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5"/>
      <c r="X51" s="95"/>
      <c r="Y51" s="95"/>
      <c r="Z51" s="95"/>
      <c r="AA51" s="95"/>
      <c r="AB51" s="95"/>
    </row>
    <row r="52" spans="1:28" ht="4.5" customHeight="1" thickBot="1" x14ac:dyDescent="0.35"/>
    <row r="53" spans="1:28" s="35" customFormat="1" ht="15.6" thickTop="1" thickBot="1" x14ac:dyDescent="0.35">
      <c r="A53" s="89" t="s">
        <v>70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Y44*W51</f>
        <v>0</v>
      </c>
      <c r="X53" s="92"/>
      <c r="Y53" s="92"/>
      <c r="Z53" s="92"/>
      <c r="AA53" s="92"/>
      <c r="AB53" s="93"/>
    </row>
    <row r="54" spans="1:28" ht="5.4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s="35" customFormat="1" ht="15.6" thickTop="1" thickBot="1" x14ac:dyDescent="0.35">
      <c r="A55" s="89" t="s">
        <v>71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W53*8%</f>
        <v>0</v>
      </c>
      <c r="X55" s="92"/>
      <c r="Y55" s="92"/>
      <c r="Z55" s="92"/>
      <c r="AA55" s="92"/>
      <c r="AB55" s="93"/>
    </row>
    <row r="56" spans="1:28" ht="6" customHeight="1" thickTop="1" thickBot="1" x14ac:dyDescent="0.3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28" ht="15.6" thickTop="1" thickBot="1" x14ac:dyDescent="0.35">
      <c r="A57" s="89" t="s">
        <v>72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90"/>
      <c r="W57" s="91">
        <f>W55+W53</f>
        <v>0</v>
      </c>
      <c r="X57" s="92"/>
      <c r="Y57" s="92"/>
      <c r="Z57" s="92"/>
      <c r="AA57" s="92"/>
      <c r="AB57" s="93"/>
    </row>
    <row r="58" spans="1:28" ht="15" thickTop="1" x14ac:dyDescent="0.3"/>
  </sheetData>
  <mergeCells count="73">
    <mergeCell ref="A35:W35"/>
    <mergeCell ref="Y35:AB35"/>
    <mergeCell ref="A11:L11"/>
    <mergeCell ref="M11:AB11"/>
    <mergeCell ref="A12:AB12"/>
    <mergeCell ref="A14:AB14"/>
    <mergeCell ref="A16:E21"/>
    <mergeCell ref="K16:L18"/>
    <mergeCell ref="F19:J21"/>
    <mergeCell ref="F16:J18"/>
    <mergeCell ref="K19:L21"/>
    <mergeCell ref="M20:X20"/>
    <mergeCell ref="Y20:AB20"/>
    <mergeCell ref="M21:X21"/>
    <mergeCell ref="Y21:AB21"/>
    <mergeCell ref="Y16:AB16"/>
    <mergeCell ref="M19:X19"/>
    <mergeCell ref="Y19:AB19"/>
    <mergeCell ref="A10:L10"/>
    <mergeCell ref="M10:AB10"/>
    <mergeCell ref="Z1:AB1"/>
    <mergeCell ref="J3:L3"/>
    <mergeCell ref="Z3:AB3"/>
    <mergeCell ref="J5:L5"/>
    <mergeCell ref="A8:AB8"/>
    <mergeCell ref="M17:X17"/>
    <mergeCell ref="Y17:AB17"/>
    <mergeCell ref="M18:X18"/>
    <mergeCell ref="Y18:AB18"/>
    <mergeCell ref="M16:X16"/>
    <mergeCell ref="A26:E26"/>
    <mergeCell ref="F26:L26"/>
    <mergeCell ref="M26:X26"/>
    <mergeCell ref="Y26:AB26"/>
    <mergeCell ref="M23:X23"/>
    <mergeCell ref="Y23:AB23"/>
    <mergeCell ref="A24:AB24"/>
    <mergeCell ref="A31:AB31"/>
    <mergeCell ref="A33:AB33"/>
    <mergeCell ref="A50:I50"/>
    <mergeCell ref="J50:V50"/>
    <mergeCell ref="W50:AB50"/>
    <mergeCell ref="A37:AB37"/>
    <mergeCell ref="A38:AB38"/>
    <mergeCell ref="A39:G39"/>
    <mergeCell ref="H39:N39"/>
    <mergeCell ref="O39:W39"/>
    <mergeCell ref="Y39:AB40"/>
    <mergeCell ref="A40:G40"/>
    <mergeCell ref="H40:N40"/>
    <mergeCell ref="O40:W40"/>
    <mergeCell ref="A42:AB42"/>
    <mergeCell ref="A44:W44"/>
    <mergeCell ref="Y44:AB44"/>
    <mergeCell ref="A46:AB46"/>
    <mergeCell ref="A48:AB48"/>
    <mergeCell ref="A57:V57"/>
    <mergeCell ref="W57:AB57"/>
    <mergeCell ref="A51:I51"/>
    <mergeCell ref="J51:V51"/>
    <mergeCell ref="W51:AB51"/>
    <mergeCell ref="A53:V53"/>
    <mergeCell ref="W53:AB53"/>
    <mergeCell ref="A55:V55"/>
    <mergeCell ref="W55:AB55"/>
    <mergeCell ref="A28:E29"/>
    <mergeCell ref="F28:J29"/>
    <mergeCell ref="K28:M28"/>
    <mergeCell ref="N28:X28"/>
    <mergeCell ref="Y28:AB28"/>
    <mergeCell ref="K29:M29"/>
    <mergeCell ref="N29:X29"/>
    <mergeCell ref="Y29:AB29"/>
  </mergeCells>
  <conditionalFormatting sqref="A51:AB51">
    <cfRule type="containsBlanks" dxfId="72" priority="25">
      <formula>LEN(TRIM(A51))=0</formula>
    </cfRule>
  </conditionalFormatting>
  <conditionalFormatting sqref="M26:X26">
    <cfRule type="containsBlanks" dxfId="71" priority="4">
      <formula>LEN(TRIM(M26))=0</formula>
    </cfRule>
  </conditionalFormatting>
  <conditionalFormatting sqref="Y16:AB21">
    <cfRule type="containsBlanks" dxfId="70" priority="13">
      <formula>LEN(TRIM(Y16))=0</formula>
    </cfRule>
  </conditionalFormatting>
  <conditionalFormatting sqref="Y23:AB23">
    <cfRule type="containsErrors" dxfId="69" priority="6">
      <formula>ISERROR(Y23)</formula>
    </cfRule>
    <cfRule type="cellIs" dxfId="68" priority="9" operator="greaterThanOrEqual">
      <formula>0.5</formula>
    </cfRule>
    <cfRule type="cellIs" dxfId="67" priority="10" operator="lessThan">
      <formula>0.5</formula>
    </cfRule>
  </conditionalFormatting>
  <conditionalFormatting sqref="Y26:AB26">
    <cfRule type="containsText" dxfId="66" priority="2" operator="containsText" text="FAUX">
      <formula>NOT(ISERROR(SEARCH("FAUX",Y26)))</formula>
    </cfRule>
  </conditionalFormatting>
  <conditionalFormatting sqref="Y44:AB44">
    <cfRule type="containsErrors" dxfId="65" priority="1">
      <formula>ISERROR(Y44)</formula>
    </cfRule>
  </conditionalFormatting>
  <hyperlinks>
    <hyperlink ref="A48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ignoredErrors>
    <ignoredError sqref="Y23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Données!$K$3:$K$6</xm:f>
          </x14:formula1>
          <xm:sqref>M26:X26</xm:sqref>
        </x14:dataValidation>
        <x14:dataValidation type="list" allowBlank="1" showInputMessage="1" showErrorMessage="1">
          <x14:formula1>
            <xm:f>Données!$Q$7:$Q$11</xm:f>
          </x14:formula1>
          <xm:sqref>Y19:AB19</xm:sqref>
        </x14:dataValidation>
        <x14:dataValidation type="list" allowBlank="1" showInputMessage="1" showErrorMessage="1">
          <x14:formula1>
            <xm:f>Données!$Q$2:$Q$6</xm:f>
          </x14:formula1>
          <xm:sqref>Y16:AB16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62"/>
  <sheetViews>
    <sheetView showGridLines="0" topLeftCell="C1" zoomScale="200" zoomScaleNormal="200" workbookViewId="0">
      <selection activeCell="Z3" sqref="Z3:AB3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77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ht="15" customHeight="1" x14ac:dyDescent="0.3">
      <c r="A10" s="169" t="s">
        <v>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43" t="s">
        <v>17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85"/>
    </row>
    <row r="11" spans="1:28" ht="15" customHeight="1" x14ac:dyDescent="0.3">
      <c r="A11" s="176" t="s">
        <v>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34" t="s">
        <v>18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84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1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x14ac:dyDescent="0.3">
      <c r="A16" s="123" t="s">
        <v>78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81"/>
      <c r="M16" s="153" t="s">
        <v>46</v>
      </c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27"/>
      <c r="Z16" s="127"/>
      <c r="AA16" s="127"/>
      <c r="AB16" s="128"/>
    </row>
    <row r="17" spans="1:29" x14ac:dyDescent="0.3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81"/>
      <c r="M17" s="151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27"/>
      <c r="Z17" s="127"/>
      <c r="AA17" s="127"/>
      <c r="AB17" s="128"/>
    </row>
    <row r="18" spans="1:29" x14ac:dyDescent="0.3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81"/>
      <c r="M18" s="155" t="s">
        <v>18</v>
      </c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28"/>
      <c r="Z18" s="158"/>
      <c r="AA18" s="158"/>
      <c r="AB18" s="158"/>
    </row>
    <row r="19" spans="1:29" x14ac:dyDescent="0.3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81"/>
      <c r="M19" s="151" t="s">
        <v>75</v>
      </c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28"/>
      <c r="Z19" s="158"/>
      <c r="AA19" s="158"/>
      <c r="AB19" s="15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76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4" t="e">
        <f>Y19/Y18</f>
        <v>#DIV/0!</v>
      </c>
      <c r="Z21" s="165"/>
      <c r="AA21" s="165"/>
      <c r="AB21" s="166"/>
      <c r="AC21" s="37"/>
    </row>
    <row r="22" spans="1:29" ht="15" thickTop="1" x14ac:dyDescent="0.3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4.5" customHeight="1" x14ac:dyDescent="0.3">
      <c r="AC23" s="37"/>
    </row>
    <row r="24" spans="1:29" ht="15" customHeight="1" x14ac:dyDescent="0.3">
      <c r="A24" s="120" t="s">
        <v>44</v>
      </c>
      <c r="B24" s="120"/>
      <c r="C24" s="120"/>
      <c r="D24" s="120"/>
      <c r="E24" s="120"/>
      <c r="F24" s="120" t="s">
        <v>45</v>
      </c>
      <c r="G24" s="120"/>
      <c r="H24" s="120"/>
      <c r="I24" s="120"/>
      <c r="J24" s="120"/>
      <c r="K24" s="116">
        <v>1</v>
      </c>
      <c r="L24" s="116"/>
      <c r="M24" s="121" t="s">
        <v>81</v>
      </c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7"/>
      <c r="Z24" s="127"/>
      <c r="AA24" s="127"/>
      <c r="AB24" s="128"/>
      <c r="AC24" s="37"/>
    </row>
    <row r="25" spans="1:29" ht="15" customHeight="1" x14ac:dyDescent="0.3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16"/>
      <c r="L25" s="116"/>
      <c r="M25" s="121" t="s">
        <v>215</v>
      </c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7"/>
      <c r="Z25" s="127"/>
      <c r="AA25" s="127"/>
      <c r="AB25" s="128"/>
      <c r="AC25" s="37"/>
    </row>
    <row r="26" spans="1:29" ht="15" customHeight="1" x14ac:dyDescent="0.3">
      <c r="A26" s="120"/>
      <c r="B26" s="120"/>
      <c r="C26" s="120"/>
      <c r="D26" s="120"/>
      <c r="E26" s="120"/>
      <c r="F26" s="120" t="s">
        <v>47</v>
      </c>
      <c r="G26" s="120"/>
      <c r="H26" s="120"/>
      <c r="I26" s="120"/>
      <c r="J26" s="120"/>
      <c r="K26" s="116">
        <v>0.5</v>
      </c>
      <c r="L26" s="116"/>
      <c r="M26" s="121" t="s">
        <v>82</v>
      </c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7"/>
      <c r="Z26" s="127"/>
      <c r="AA26" s="127"/>
      <c r="AB26" s="128"/>
      <c r="AC26" s="37"/>
    </row>
    <row r="27" spans="1:29" ht="15" customHeight="1" x14ac:dyDescent="0.3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16"/>
      <c r="L27" s="116"/>
      <c r="M27" s="121" t="s">
        <v>220</v>
      </c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7"/>
      <c r="Z27" s="127"/>
      <c r="AA27" s="127"/>
      <c r="AB27" s="128"/>
    </row>
    <row r="28" spans="1:29" ht="15" customHeight="1" thickBot="1" x14ac:dyDescent="0.35">
      <c r="A28" s="24"/>
      <c r="B28" s="24"/>
      <c r="C28" s="24"/>
      <c r="D28" s="24"/>
      <c r="E28" s="24"/>
      <c r="F28" s="24"/>
      <c r="G28" s="25"/>
      <c r="H28" s="25"/>
      <c r="I28" s="25"/>
      <c r="J28" s="25"/>
      <c r="K28" s="25"/>
      <c r="L28" s="25"/>
      <c r="M28" s="26"/>
      <c r="N28" s="27"/>
      <c r="P28" s="27"/>
      <c r="Q28" s="27"/>
      <c r="R28" s="27"/>
      <c r="S28" s="27"/>
      <c r="T28" s="27"/>
      <c r="U28" s="27"/>
      <c r="W28" s="28"/>
      <c r="X28" s="28"/>
      <c r="Y28" s="29"/>
      <c r="Z28" s="29"/>
      <c r="AA28" s="29"/>
      <c r="AB28" s="29"/>
    </row>
    <row r="29" spans="1:29" ht="15" customHeight="1" thickTop="1" thickBot="1" x14ac:dyDescent="0.35">
      <c r="A29" s="123" t="s">
        <v>48</v>
      </c>
      <c r="B29" s="123"/>
      <c r="C29" s="123"/>
      <c r="D29" s="123"/>
      <c r="E29" s="123"/>
      <c r="F29" s="124" t="s">
        <v>49</v>
      </c>
      <c r="G29" s="124"/>
      <c r="H29" s="124"/>
      <c r="I29" s="124"/>
      <c r="J29" s="124"/>
      <c r="K29" s="124"/>
      <c r="L29" s="124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29" t="str">
        <f>IF(M29="","0",(IF(M29="Feu en régression",0.5,IF(M29="Feu naissant ou en phase de croissance",1,IF(M29="Feu éteint",0,(IF(M29="Feu pleinement développé",0.8)))))))</f>
        <v>0</v>
      </c>
      <c r="Z29" s="130"/>
      <c r="AA29" s="130"/>
      <c r="AB29" s="131"/>
    </row>
    <row r="30" spans="1:29" ht="15" customHeight="1" thickTop="1" x14ac:dyDescent="0.3"/>
    <row r="31" spans="1:29" ht="15" customHeight="1" x14ac:dyDescent="0.3">
      <c r="A31" s="123" t="s">
        <v>50</v>
      </c>
      <c r="B31" s="123"/>
      <c r="C31" s="123"/>
      <c r="D31" s="123"/>
      <c r="E31" s="123"/>
      <c r="F31" s="124" t="s">
        <v>51</v>
      </c>
      <c r="G31" s="124"/>
      <c r="H31" s="124"/>
      <c r="I31" s="124"/>
      <c r="J31" s="124"/>
      <c r="K31" s="116">
        <v>0.5</v>
      </c>
      <c r="L31" s="116"/>
      <c r="M31" s="116"/>
      <c r="N31" s="116" t="s">
        <v>52</v>
      </c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7" t="s">
        <v>217</v>
      </c>
      <c r="Z31" s="117"/>
      <c r="AA31" s="117"/>
      <c r="AB31" s="118"/>
    </row>
    <row r="32" spans="1:29" ht="15" customHeight="1" x14ac:dyDescent="0.3">
      <c r="A32" s="123"/>
      <c r="B32" s="123"/>
      <c r="C32" s="123"/>
      <c r="D32" s="123"/>
      <c r="E32" s="123"/>
      <c r="F32" s="124"/>
      <c r="G32" s="124"/>
      <c r="H32" s="124"/>
      <c r="I32" s="124"/>
      <c r="J32" s="124"/>
      <c r="K32" s="116">
        <v>0.5</v>
      </c>
      <c r="L32" s="116"/>
      <c r="M32" s="116"/>
      <c r="N32" s="116" t="s">
        <v>53</v>
      </c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7" t="s">
        <v>217</v>
      </c>
      <c r="Z32" s="117"/>
      <c r="AA32" s="117"/>
      <c r="AB32" s="118"/>
    </row>
    <row r="34" spans="1:28" ht="15" customHeight="1" x14ac:dyDescent="0.3">
      <c r="A34" s="115" t="s">
        <v>54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</row>
    <row r="35" spans="1:28" ht="4.5" customHeight="1" x14ac:dyDescent="0.3"/>
    <row r="36" spans="1:28" ht="15" customHeight="1" x14ac:dyDescent="0.3">
      <c r="A36" s="96" t="s">
        <v>55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ht="4.5" customHeight="1" thickBot="1" x14ac:dyDescent="0.35"/>
    <row r="38" spans="1:28" ht="15" customHeight="1" thickTop="1" x14ac:dyDescent="0.3">
      <c r="A38" s="183" t="s">
        <v>56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43"/>
      <c r="Y38" s="102">
        <f>Y24+Y26</f>
        <v>0</v>
      </c>
      <c r="Z38" s="103"/>
      <c r="AA38" s="103"/>
      <c r="AB38" s="104"/>
    </row>
    <row r="39" spans="1:28" ht="15" customHeight="1" thickBot="1" x14ac:dyDescent="0.3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43"/>
      <c r="Y39" s="105"/>
      <c r="Z39" s="106"/>
      <c r="AA39" s="106"/>
      <c r="AB39" s="107"/>
    </row>
    <row r="40" spans="1:28" ht="15" customHeight="1" thickTop="1" x14ac:dyDescent="0.3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15" customHeight="1" x14ac:dyDescent="0.3">
      <c r="A41" s="96" t="s">
        <v>57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</row>
    <row r="42" spans="1:28" ht="15" thickBot="1" x14ac:dyDescent="0.35">
      <c r="A42" s="99" t="s">
        <v>58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</row>
    <row r="43" spans="1:28" ht="30" customHeight="1" thickTop="1" thickBot="1" x14ac:dyDescent="0.35">
      <c r="A43" s="100" t="s">
        <v>59</v>
      </c>
      <c r="B43" s="100"/>
      <c r="C43" s="100"/>
      <c r="D43" s="100"/>
      <c r="E43" s="100"/>
      <c r="F43" s="100"/>
      <c r="G43" s="100"/>
      <c r="H43" s="100" t="s">
        <v>60</v>
      </c>
      <c r="I43" s="100"/>
      <c r="J43" s="100"/>
      <c r="K43" s="100"/>
      <c r="L43" s="100"/>
      <c r="M43" s="100"/>
      <c r="N43" s="100"/>
      <c r="O43" s="101" t="s">
        <v>61</v>
      </c>
      <c r="P43" s="101"/>
      <c r="Q43" s="101"/>
      <c r="R43" s="101"/>
      <c r="S43" s="101"/>
      <c r="T43" s="101"/>
      <c r="U43" s="101"/>
      <c r="V43" s="101"/>
      <c r="W43" s="101"/>
      <c r="X43" s="32"/>
      <c r="Y43" s="102">
        <f>A44+H44</f>
        <v>0</v>
      </c>
      <c r="Z43" s="103"/>
      <c r="AA43" s="103"/>
      <c r="AB43" s="104"/>
    </row>
    <row r="44" spans="1:28" ht="15" customHeight="1" thickTop="1" thickBot="1" x14ac:dyDescent="0.35">
      <c r="A44" s="182">
        <f>Y24-Y25</f>
        <v>0</v>
      </c>
      <c r="B44" s="182"/>
      <c r="C44" s="182"/>
      <c r="D44" s="182"/>
      <c r="E44" s="182"/>
      <c r="F44" s="182"/>
      <c r="G44" s="182"/>
      <c r="H44" s="182">
        <f>Y26-Y27</f>
        <v>0</v>
      </c>
      <c r="I44" s="182"/>
      <c r="J44" s="182"/>
      <c r="K44" s="182"/>
      <c r="L44" s="182"/>
      <c r="M44" s="182"/>
      <c r="N44" s="182"/>
      <c r="O44" s="109" t="s">
        <v>62</v>
      </c>
      <c r="P44" s="110"/>
      <c r="Q44" s="110"/>
      <c r="R44" s="110"/>
      <c r="S44" s="110"/>
      <c r="T44" s="110"/>
      <c r="U44" s="110"/>
      <c r="V44" s="110"/>
      <c r="W44" s="110"/>
      <c r="X44" s="32"/>
      <c r="Y44" s="105"/>
      <c r="Z44" s="106"/>
      <c r="AA44" s="106"/>
      <c r="AB44" s="107"/>
    </row>
    <row r="45" spans="1:28" ht="15" customHeight="1" thickTop="1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5" customHeight="1" x14ac:dyDescent="0.3">
      <c r="A46" s="96" t="s">
        <v>63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</row>
    <row r="47" spans="1:28" ht="4.5" customHeight="1" thickBot="1" x14ac:dyDescent="0.35"/>
    <row r="48" spans="1:28" ht="35.25" customHeight="1" thickTop="1" thickBot="1" x14ac:dyDescent="0.35">
      <c r="A48" s="111" t="s">
        <v>64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33"/>
      <c r="Y48" s="112">
        <f>(((A44*K24)+(H44*K26))*Y29)</f>
        <v>0</v>
      </c>
      <c r="Z48" s="113"/>
      <c r="AA48" s="113"/>
      <c r="AB48" s="114"/>
    </row>
    <row r="49" spans="1:28" ht="15" customHeight="1" thickTop="1" x14ac:dyDescent="0.3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</row>
    <row r="50" spans="1:28" ht="15" customHeight="1" x14ac:dyDescent="0.3">
      <c r="A50" s="115" t="s">
        <v>65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</row>
    <row r="51" spans="1:28" ht="4.5" customHeight="1" x14ac:dyDescent="0.3"/>
    <row r="52" spans="1:28" x14ac:dyDescent="0.3">
      <c r="A52" s="88" t="s">
        <v>66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</row>
    <row r="54" spans="1:28" x14ac:dyDescent="0.3">
      <c r="A54" s="97" t="s">
        <v>67</v>
      </c>
      <c r="B54" s="97"/>
      <c r="C54" s="97"/>
      <c r="D54" s="97"/>
      <c r="E54" s="97"/>
      <c r="F54" s="97"/>
      <c r="G54" s="97"/>
      <c r="H54" s="97"/>
      <c r="I54" s="97"/>
      <c r="J54" s="97" t="s">
        <v>68</v>
      </c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8" t="s">
        <v>69</v>
      </c>
      <c r="X54" s="98"/>
      <c r="Y54" s="98"/>
      <c r="Z54" s="98"/>
      <c r="AA54" s="98"/>
      <c r="AB54" s="98"/>
    </row>
    <row r="55" spans="1:28" x14ac:dyDescent="0.3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5"/>
      <c r="X55" s="95"/>
      <c r="Y55" s="95"/>
      <c r="Z55" s="95"/>
      <c r="AA55" s="95"/>
      <c r="AB55" s="95"/>
    </row>
    <row r="56" spans="1:28" ht="4.5" customHeight="1" thickBot="1" x14ac:dyDescent="0.35"/>
    <row r="57" spans="1:28" s="35" customFormat="1" ht="15.6" thickTop="1" thickBot="1" x14ac:dyDescent="0.35">
      <c r="A57" s="89" t="s">
        <v>70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90"/>
      <c r="W57" s="91">
        <f>Y48*W55</f>
        <v>0</v>
      </c>
      <c r="X57" s="92"/>
      <c r="Y57" s="92"/>
      <c r="Z57" s="92"/>
      <c r="AA57" s="92"/>
      <c r="AB57" s="93"/>
    </row>
    <row r="58" spans="1:28" ht="5.4" customHeight="1" thickTop="1" thickBot="1" x14ac:dyDescent="0.3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28" s="35" customFormat="1" ht="15.6" thickTop="1" thickBot="1" x14ac:dyDescent="0.35">
      <c r="A59" s="89" t="s">
        <v>71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90"/>
      <c r="W59" s="91">
        <f>W57*8%</f>
        <v>0</v>
      </c>
      <c r="X59" s="92"/>
      <c r="Y59" s="92"/>
      <c r="Z59" s="92"/>
      <c r="AA59" s="92"/>
      <c r="AB59" s="93"/>
    </row>
    <row r="60" spans="1:28" ht="6" customHeight="1" thickTop="1" thickBot="1" x14ac:dyDescent="0.3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1:28" ht="15.6" thickTop="1" thickBot="1" x14ac:dyDescent="0.35">
      <c r="A61" s="89" t="s">
        <v>72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90"/>
      <c r="W61" s="91">
        <f>W59+W57</f>
        <v>0</v>
      </c>
      <c r="X61" s="92"/>
      <c r="Y61" s="92"/>
      <c r="Z61" s="92"/>
      <c r="AA61" s="92"/>
      <c r="AB61" s="93"/>
    </row>
    <row r="62" spans="1:28" ht="15" thickTop="1" x14ac:dyDescent="0.3"/>
  </sheetData>
  <mergeCells count="77">
    <mergeCell ref="A10:L10"/>
    <mergeCell ref="M10:AB10"/>
    <mergeCell ref="Z1:AB1"/>
    <mergeCell ref="J3:L3"/>
    <mergeCell ref="Z3:AB3"/>
    <mergeCell ref="J5:L5"/>
    <mergeCell ref="A8:AB8"/>
    <mergeCell ref="A11:L11"/>
    <mergeCell ref="M11:AB11"/>
    <mergeCell ref="A12:AB12"/>
    <mergeCell ref="A14:AB14"/>
    <mergeCell ref="A24:E27"/>
    <mergeCell ref="F24:J25"/>
    <mergeCell ref="K24:L25"/>
    <mergeCell ref="M24:X24"/>
    <mergeCell ref="Y24:AB24"/>
    <mergeCell ref="M25:X25"/>
    <mergeCell ref="M21:X21"/>
    <mergeCell ref="Y21:AB21"/>
    <mergeCell ref="A22:AB22"/>
    <mergeCell ref="A29:E29"/>
    <mergeCell ref="F29:L29"/>
    <mergeCell ref="M29:X29"/>
    <mergeCell ref="Y29:AB29"/>
    <mergeCell ref="Y25:AB25"/>
    <mergeCell ref="F26:J27"/>
    <mergeCell ref="K26:L27"/>
    <mergeCell ref="M26:X26"/>
    <mergeCell ref="Y26:AB26"/>
    <mergeCell ref="M27:X27"/>
    <mergeCell ref="Y27:AB27"/>
    <mergeCell ref="A42:AB42"/>
    <mergeCell ref="A34:AB34"/>
    <mergeCell ref="A36:AB36"/>
    <mergeCell ref="A38:W39"/>
    <mergeCell ref="Y38:AB39"/>
    <mergeCell ref="A41:AB41"/>
    <mergeCell ref="A43:G43"/>
    <mergeCell ref="H43:N43"/>
    <mergeCell ref="O43:W43"/>
    <mergeCell ref="Y43:AB44"/>
    <mergeCell ref="A44:G44"/>
    <mergeCell ref="H44:N44"/>
    <mergeCell ref="O44:W44"/>
    <mergeCell ref="W59:AB59"/>
    <mergeCell ref="A46:AB46"/>
    <mergeCell ref="A48:W48"/>
    <mergeCell ref="Y48:AB48"/>
    <mergeCell ref="A50:AB50"/>
    <mergeCell ref="A52:AB52"/>
    <mergeCell ref="A54:I54"/>
    <mergeCell ref="J54:V54"/>
    <mergeCell ref="W54:AB54"/>
    <mergeCell ref="A61:V61"/>
    <mergeCell ref="W61:AB61"/>
    <mergeCell ref="A16:L19"/>
    <mergeCell ref="M16:X17"/>
    <mergeCell ref="Y16:AB16"/>
    <mergeCell ref="Y17:AB17"/>
    <mergeCell ref="M18:X18"/>
    <mergeCell ref="Y18:AB18"/>
    <mergeCell ref="M19:X19"/>
    <mergeCell ref="Y19:AB19"/>
    <mergeCell ref="A55:I55"/>
    <mergeCell ref="J55:V55"/>
    <mergeCell ref="W55:AB55"/>
    <mergeCell ref="A57:V57"/>
    <mergeCell ref="W57:AB57"/>
    <mergeCell ref="A59:V59"/>
    <mergeCell ref="A31:E32"/>
    <mergeCell ref="F31:J32"/>
    <mergeCell ref="K31:M31"/>
    <mergeCell ref="N31:X31"/>
    <mergeCell ref="Y31:AB31"/>
    <mergeCell ref="K32:M32"/>
    <mergeCell ref="N32:X32"/>
    <mergeCell ref="Y32:AB32"/>
  </mergeCells>
  <conditionalFormatting sqref="A55:AB55">
    <cfRule type="containsBlanks" dxfId="64" priority="30">
      <formula>LEN(TRIM(A55))=0</formula>
    </cfRule>
  </conditionalFormatting>
  <conditionalFormatting sqref="Y16:AB16 Y18:AB19 Y17">
    <cfRule type="containsBlanks" dxfId="63" priority="18">
      <formula>LEN(TRIM(Y16))=0</formula>
    </cfRule>
  </conditionalFormatting>
  <conditionalFormatting sqref="Y21:AB21">
    <cfRule type="containsErrors" dxfId="62" priority="9">
      <formula>ISERROR(Y21)</formula>
    </cfRule>
    <cfRule type="cellIs" dxfId="61" priority="10" operator="greaterThanOrEqual">
      <formula>0.5</formula>
    </cfRule>
    <cfRule type="cellIs" dxfId="60" priority="11" operator="lessThan">
      <formula>0.5</formula>
    </cfRule>
  </conditionalFormatting>
  <conditionalFormatting sqref="Y24:AB27">
    <cfRule type="containsBlanks" dxfId="59" priority="33">
      <formula>LEN(TRIM(Y24))=0</formula>
    </cfRule>
  </conditionalFormatting>
  <conditionalFormatting sqref="Y48:AB48">
    <cfRule type="containsErrors" dxfId="58" priority="3">
      <formula>ISERROR(Y48)</formula>
    </cfRule>
  </conditionalFormatting>
  <conditionalFormatting sqref="M29:X29">
    <cfRule type="containsBlanks" dxfId="57" priority="2">
      <formula>LEN(TRIM(M29))=0</formula>
    </cfRule>
  </conditionalFormatting>
  <conditionalFormatting sqref="Y29:AB29">
    <cfRule type="containsText" dxfId="56" priority="1" operator="containsText" text="FAUX">
      <formula>NOT(ISERROR(SEARCH("FAUX",Y29)))</formula>
    </cfRule>
  </conditionalFormatting>
  <dataValidations count="1">
    <dataValidation type="list" allowBlank="1" showInputMessage="1" showErrorMessage="1" sqref="Y17:AB17">
      <formula1>IF(Y16="Habitable",HABITABLE,NON_HABITABLE)</formula1>
    </dataValidation>
  </dataValidations>
  <hyperlinks>
    <hyperlink ref="A52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4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Données!$K$3:$K$6</xm:f>
          </x14:formula1>
          <xm:sqref>M29:X29</xm:sqref>
        </x14:dataValidation>
        <x14:dataValidation type="list" allowBlank="1" showInputMessage="1" showErrorMessage="1">
          <x14:formula1>
            <xm:f>Données!$P$2:$P$3</xm:f>
          </x14:formula1>
          <xm:sqref>Y16:AB16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showGridLines="0" zoomScale="200" zoomScaleNormal="200" workbookViewId="0">
      <selection activeCell="F23" sqref="A23:XFD23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83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x14ac:dyDescent="0.3">
      <c r="A10" s="169" t="s">
        <v>4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89" t="s">
        <v>17</v>
      </c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1"/>
    </row>
    <row r="11" spans="1:28" x14ac:dyDescent="0.3">
      <c r="A11" s="176" t="s">
        <v>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86" t="s">
        <v>14</v>
      </c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8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4.5" customHeight="1" x14ac:dyDescent="0.3"/>
    <row r="16" spans="1:28" ht="15" customHeight="1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16"/>
      <c r="M16" s="121" t="s">
        <v>81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7"/>
      <c r="Z16" s="127"/>
      <c r="AA16" s="127"/>
      <c r="AB16" s="128"/>
    </row>
    <row r="17" spans="1:29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16"/>
      <c r="M17" s="121" t="s">
        <v>215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7"/>
      <c r="Z17" s="127"/>
      <c r="AA17" s="127"/>
      <c r="AB17" s="128"/>
    </row>
    <row r="18" spans="1:29" ht="15" customHeight="1" x14ac:dyDescent="0.3">
      <c r="A18" s="120"/>
      <c r="B18" s="120"/>
      <c r="C18" s="120"/>
      <c r="D18" s="120"/>
      <c r="E18" s="120"/>
      <c r="F18" s="120" t="s">
        <v>47</v>
      </c>
      <c r="G18" s="120"/>
      <c r="H18" s="120"/>
      <c r="I18" s="120"/>
      <c r="J18" s="120"/>
      <c r="K18" s="116">
        <v>0.5</v>
      </c>
      <c r="L18" s="116"/>
      <c r="M18" s="121" t="s">
        <v>82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7"/>
      <c r="Z18" s="127"/>
      <c r="AA18" s="127"/>
      <c r="AB18" s="128"/>
    </row>
    <row r="19" spans="1:29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220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84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4" t="e">
        <f>(Y17+Y19)/(Y16+Y18)</f>
        <v>#DIV/0!</v>
      </c>
      <c r="Z21" s="165"/>
      <c r="AA21" s="165"/>
      <c r="AB21" s="166"/>
    </row>
    <row r="22" spans="1:29" ht="15.6" thickTop="1" thickBot="1" x14ac:dyDescent="0.35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9" ht="15" customHeight="1" thickTop="1" x14ac:dyDescent="0.3"/>
    <row r="25" spans="1:29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52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7" t="s">
        <v>217</v>
      </c>
      <c r="Z25" s="117"/>
      <c r="AA25" s="117"/>
      <c r="AB25" s="118"/>
    </row>
    <row r="26" spans="1:29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7" t="s">
        <v>217</v>
      </c>
      <c r="Z26" s="117"/>
      <c r="AA26" s="117"/>
      <c r="AB26" s="118"/>
    </row>
    <row r="27" spans="1:29" x14ac:dyDescent="0.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37"/>
    </row>
    <row r="28" spans="1:29" ht="15" customHeight="1" x14ac:dyDescent="0.3">
      <c r="A28" s="115" t="s">
        <v>54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</row>
    <row r="29" spans="1:29" ht="4.5" customHeight="1" x14ac:dyDescent="0.3"/>
    <row r="30" spans="1:29" ht="15" customHeight="1" x14ac:dyDescent="0.3">
      <c r="A30" s="96" t="s">
        <v>55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29" ht="4.5" customHeight="1" thickBot="1" x14ac:dyDescent="0.35"/>
    <row r="32" spans="1:29" ht="15" customHeight="1" thickTop="1" x14ac:dyDescent="0.3">
      <c r="A32" s="183" t="s">
        <v>56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43"/>
      <c r="Y32" s="102">
        <f>Y16+Y18</f>
        <v>0</v>
      </c>
      <c r="Z32" s="103"/>
      <c r="AA32" s="103"/>
      <c r="AB32" s="104"/>
    </row>
    <row r="33" spans="1:28" ht="15" customHeight="1" thickBot="1" x14ac:dyDescent="0.3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43"/>
      <c r="Y33" s="105"/>
      <c r="Z33" s="106"/>
      <c r="AA33" s="106"/>
      <c r="AB33" s="107"/>
    </row>
    <row r="34" spans="1:28" ht="15" customHeight="1" thickTop="1" x14ac:dyDescent="0.3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" customHeight="1" x14ac:dyDescent="0.3">
      <c r="A35" s="96" t="s">
        <v>57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ht="15" thickBot="1" x14ac:dyDescent="0.35">
      <c r="A36" s="99" t="s">
        <v>58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 ht="30" customHeight="1" thickTop="1" x14ac:dyDescent="0.3">
      <c r="A37" s="101" t="s">
        <v>59</v>
      </c>
      <c r="B37" s="101"/>
      <c r="C37" s="101"/>
      <c r="D37" s="101"/>
      <c r="E37" s="101"/>
      <c r="F37" s="101"/>
      <c r="G37" s="101"/>
      <c r="H37" s="101" t="s">
        <v>60</v>
      </c>
      <c r="I37" s="101"/>
      <c r="J37" s="101"/>
      <c r="K37" s="101"/>
      <c r="L37" s="101"/>
      <c r="M37" s="101"/>
      <c r="N37" s="101"/>
      <c r="O37" s="101" t="s">
        <v>61</v>
      </c>
      <c r="P37" s="101"/>
      <c r="Q37" s="101"/>
      <c r="R37" s="101"/>
      <c r="S37" s="101"/>
      <c r="T37" s="101"/>
      <c r="U37" s="101"/>
      <c r="V37" s="101"/>
      <c r="W37" s="101"/>
      <c r="X37" s="32"/>
      <c r="Y37" s="102">
        <f>A38+H38</f>
        <v>0</v>
      </c>
      <c r="Z37" s="103"/>
      <c r="AA37" s="103"/>
      <c r="AB37" s="104"/>
    </row>
    <row r="38" spans="1:28" ht="15" customHeight="1" thickBot="1" x14ac:dyDescent="0.35">
      <c r="A38" s="162">
        <f>Y16-Y17</f>
        <v>0</v>
      </c>
      <c r="B38" s="162"/>
      <c r="C38" s="162"/>
      <c r="D38" s="162"/>
      <c r="E38" s="162"/>
      <c r="F38" s="162"/>
      <c r="G38" s="162"/>
      <c r="H38" s="162">
        <f>Y18-Y19</f>
        <v>0</v>
      </c>
      <c r="I38" s="162"/>
      <c r="J38" s="162"/>
      <c r="K38" s="162"/>
      <c r="L38" s="162"/>
      <c r="M38" s="162"/>
      <c r="N38" s="162"/>
      <c r="O38" s="110" t="s">
        <v>62</v>
      </c>
      <c r="P38" s="110"/>
      <c r="Q38" s="110"/>
      <c r="R38" s="110"/>
      <c r="S38" s="110"/>
      <c r="T38" s="110"/>
      <c r="U38" s="110"/>
      <c r="V38" s="110"/>
      <c r="W38" s="110"/>
      <c r="X38" s="32"/>
      <c r="Y38" s="105"/>
      <c r="Z38" s="106"/>
      <c r="AA38" s="106"/>
      <c r="AB38" s="107"/>
    </row>
    <row r="39" spans="1:28" ht="15" customHeight="1" thickTop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" customHeight="1" x14ac:dyDescent="0.3">
      <c r="A40" s="96" t="s">
        <v>63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8" ht="4.5" customHeight="1" thickBot="1" x14ac:dyDescent="0.35"/>
    <row r="42" spans="1:28" ht="35.25" customHeight="1" thickTop="1" thickBot="1" x14ac:dyDescent="0.35">
      <c r="A42" s="111" t="s">
        <v>64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33"/>
      <c r="Y42" s="112">
        <f>(((A38*K16)+(H38*K18))*Y23)</f>
        <v>0</v>
      </c>
      <c r="Z42" s="113"/>
      <c r="AA42" s="113"/>
      <c r="AB42" s="114"/>
    </row>
    <row r="43" spans="1:28" ht="15" customHeight="1" thickTop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28" ht="15" customHeight="1" x14ac:dyDescent="0.3">
      <c r="A44" s="115" t="s">
        <v>65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28" ht="4.5" customHeight="1" x14ac:dyDescent="0.3"/>
    <row r="46" spans="1:28" x14ac:dyDescent="0.3">
      <c r="A46" s="88" t="s">
        <v>66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8" spans="1:28" x14ac:dyDescent="0.3">
      <c r="A48" s="97" t="s">
        <v>67</v>
      </c>
      <c r="B48" s="97"/>
      <c r="C48" s="97"/>
      <c r="D48" s="97"/>
      <c r="E48" s="97"/>
      <c r="F48" s="97"/>
      <c r="G48" s="97"/>
      <c r="H48" s="97"/>
      <c r="I48" s="97"/>
      <c r="J48" s="97" t="s">
        <v>68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8" t="s">
        <v>69</v>
      </c>
      <c r="X48" s="98"/>
      <c r="Y48" s="98"/>
      <c r="Z48" s="98"/>
      <c r="AA48" s="98"/>
      <c r="AB48" s="98"/>
    </row>
    <row r="49" spans="1:28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5"/>
      <c r="X49" s="95"/>
      <c r="Y49" s="95"/>
      <c r="Z49" s="95"/>
      <c r="AA49" s="95"/>
      <c r="AB49" s="95"/>
    </row>
    <row r="50" spans="1:28" ht="4.5" customHeight="1" thickBot="1" x14ac:dyDescent="0.35"/>
    <row r="51" spans="1:28" s="35" customFormat="1" ht="15.6" thickTop="1" thickBot="1" x14ac:dyDescent="0.35">
      <c r="A51" s="89" t="s">
        <v>70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  <c r="W51" s="91">
        <f>Y42*W49</f>
        <v>0</v>
      </c>
      <c r="X51" s="92"/>
      <c r="Y51" s="92"/>
      <c r="Z51" s="92"/>
      <c r="AA51" s="92"/>
      <c r="AB51" s="93"/>
    </row>
    <row r="52" spans="1:28" ht="5.4" customHeight="1" thickTop="1" thickBot="1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28" s="35" customFormat="1" ht="15.6" thickTop="1" thickBot="1" x14ac:dyDescent="0.35">
      <c r="A53" s="89" t="s">
        <v>71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W51*8%</f>
        <v>0</v>
      </c>
      <c r="X53" s="92"/>
      <c r="Y53" s="92"/>
      <c r="Z53" s="92"/>
      <c r="AA53" s="92"/>
      <c r="AB53" s="93"/>
    </row>
    <row r="54" spans="1:28" ht="6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ht="15.6" thickTop="1" thickBot="1" x14ac:dyDescent="0.35">
      <c r="A55" s="89" t="s">
        <v>72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W53+W51</f>
        <v>0</v>
      </c>
      <c r="X55" s="92"/>
      <c r="Y55" s="92"/>
      <c r="Z55" s="92"/>
      <c r="AA55" s="92"/>
      <c r="AB55" s="93"/>
    </row>
    <row r="56" spans="1:28" ht="15" thickTop="1" x14ac:dyDescent="0.3"/>
  </sheetData>
  <mergeCells count="69">
    <mergeCell ref="A10:L10"/>
    <mergeCell ref="M10:AB10"/>
    <mergeCell ref="Z1:AB1"/>
    <mergeCell ref="J3:L3"/>
    <mergeCell ref="Z3:AB3"/>
    <mergeCell ref="J5:L5"/>
    <mergeCell ref="A8:AB8"/>
    <mergeCell ref="A11:L11"/>
    <mergeCell ref="M11:AB11"/>
    <mergeCell ref="A12:AB12"/>
    <mergeCell ref="A14:AB14"/>
    <mergeCell ref="A16:E19"/>
    <mergeCell ref="F16:J17"/>
    <mergeCell ref="K16:L17"/>
    <mergeCell ref="M16:X16"/>
    <mergeCell ref="Y16:AB16"/>
    <mergeCell ref="M17:X17"/>
    <mergeCell ref="Y17:AB17"/>
    <mergeCell ref="F18:J19"/>
    <mergeCell ref="K18:L19"/>
    <mergeCell ref="M18:X18"/>
    <mergeCell ref="Y18:AB18"/>
    <mergeCell ref="M19:X19"/>
    <mergeCell ref="Y19:AB19"/>
    <mergeCell ref="M21:X21"/>
    <mergeCell ref="Y21:AB21"/>
    <mergeCell ref="A22:AB22"/>
    <mergeCell ref="A36:AB36"/>
    <mergeCell ref="A28:AB28"/>
    <mergeCell ref="A30:AB30"/>
    <mergeCell ref="A32:W33"/>
    <mergeCell ref="Y32:AB33"/>
    <mergeCell ref="A35:AB35"/>
    <mergeCell ref="A23:E23"/>
    <mergeCell ref="F23:L23"/>
    <mergeCell ref="M23:X23"/>
    <mergeCell ref="Y23:AB23"/>
    <mergeCell ref="A25:E26"/>
    <mergeCell ref="F25:J26"/>
    <mergeCell ref="A48:I48"/>
    <mergeCell ref="J48:V48"/>
    <mergeCell ref="W48:AB48"/>
    <mergeCell ref="A37:G37"/>
    <mergeCell ref="H37:N37"/>
    <mergeCell ref="O37:W37"/>
    <mergeCell ref="Y37:AB38"/>
    <mergeCell ref="A38:G38"/>
    <mergeCell ref="H38:N38"/>
    <mergeCell ref="O38:W38"/>
    <mergeCell ref="A40:AB40"/>
    <mergeCell ref="A42:W42"/>
    <mergeCell ref="Y42:AB42"/>
    <mergeCell ref="A44:AB44"/>
    <mergeCell ref="A46:AB46"/>
    <mergeCell ref="A55:V55"/>
    <mergeCell ref="W55:AB55"/>
    <mergeCell ref="A49:I49"/>
    <mergeCell ref="J49:V49"/>
    <mergeCell ref="W49:AB49"/>
    <mergeCell ref="A51:V51"/>
    <mergeCell ref="W51:AB51"/>
    <mergeCell ref="A53:V53"/>
    <mergeCell ref="W53:AB53"/>
    <mergeCell ref="K25:M25"/>
    <mergeCell ref="N25:X25"/>
    <mergeCell ref="Y25:AB25"/>
    <mergeCell ref="K26:M26"/>
    <mergeCell ref="N26:X26"/>
    <mergeCell ref="Y26:AB26"/>
  </mergeCells>
  <conditionalFormatting sqref="A49:AB49">
    <cfRule type="containsBlanks" dxfId="55" priority="16">
      <formula>LEN(TRIM(A49))=0</formula>
    </cfRule>
  </conditionalFormatting>
  <conditionalFormatting sqref="Y16:AB19">
    <cfRule type="containsBlanks" dxfId="54" priority="19">
      <formula>LEN(TRIM(Y16))=0</formula>
    </cfRule>
  </conditionalFormatting>
  <conditionalFormatting sqref="Y21:AB21">
    <cfRule type="containsErrors" dxfId="53" priority="8">
      <formula>ISERROR(Y21)</formula>
    </cfRule>
    <cfRule type="cellIs" dxfId="52" priority="12" operator="greaterThanOrEqual">
      <formula>0.5</formula>
    </cfRule>
    <cfRule type="cellIs" dxfId="51" priority="13" operator="lessThan">
      <formula>0.5</formula>
    </cfRule>
  </conditionalFormatting>
  <conditionalFormatting sqref="Y42:AB42">
    <cfRule type="containsErrors" dxfId="50" priority="3">
      <formula>ISERROR(Y42)</formula>
    </cfRule>
  </conditionalFormatting>
  <conditionalFormatting sqref="M23:X23">
    <cfRule type="containsBlanks" dxfId="49" priority="2">
      <formula>LEN(TRIM(M23))=0</formula>
    </cfRule>
  </conditionalFormatting>
  <conditionalFormatting sqref="Y23:AB23">
    <cfRule type="containsText" dxfId="48" priority="1" operator="containsText" text="FAUX">
      <formula>NOT(ISERROR(SEARCH("FAUX",Y23)))</formula>
    </cfRule>
  </conditionalFormatting>
  <hyperlinks>
    <hyperlink ref="A46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ignoredErrors>
    <ignoredError sqref="Y21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Données!$K$3:$K$6</xm:f>
          </x14:formula1>
          <xm:sqref>M23:X23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showGridLines="0" zoomScale="200" zoomScaleNormal="200" workbookViewId="0">
      <selection activeCell="A23" sqref="A23:XFD23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85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ht="29.25" customHeight="1" x14ac:dyDescent="0.3">
      <c r="A10" s="197" t="s">
        <v>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9" t="s">
        <v>24</v>
      </c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1"/>
    </row>
    <row r="11" spans="1:28" x14ac:dyDescent="0.3">
      <c r="A11" s="195" t="s">
        <v>5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78" t="s">
        <v>14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4.5" customHeight="1" x14ac:dyDescent="0.3"/>
    <row r="16" spans="1:28" ht="15" customHeight="1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16"/>
      <c r="M16" s="121" t="s">
        <v>81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7"/>
      <c r="Z16" s="127"/>
      <c r="AA16" s="127"/>
      <c r="AB16" s="128"/>
    </row>
    <row r="17" spans="1:29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16"/>
      <c r="M17" s="121" t="s">
        <v>215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7"/>
      <c r="Z17" s="127"/>
      <c r="AA17" s="127"/>
      <c r="AB17" s="128"/>
    </row>
    <row r="18" spans="1:29" ht="15" customHeight="1" x14ac:dyDescent="0.3">
      <c r="A18" s="120"/>
      <c r="B18" s="120"/>
      <c r="C18" s="120"/>
      <c r="D18" s="120"/>
      <c r="E18" s="120"/>
      <c r="F18" s="120" t="s">
        <v>47</v>
      </c>
      <c r="G18" s="120"/>
      <c r="H18" s="120"/>
      <c r="I18" s="120"/>
      <c r="J18" s="120"/>
      <c r="K18" s="116">
        <v>0.5</v>
      </c>
      <c r="L18" s="116"/>
      <c r="M18" s="121" t="s">
        <v>82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7"/>
      <c r="Z18" s="127"/>
      <c r="AA18" s="127"/>
      <c r="AB18" s="128"/>
    </row>
    <row r="19" spans="1:29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220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84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4" t="e">
        <f>(Y17+Y19)/(Y16+Y18)</f>
        <v>#DIV/0!</v>
      </c>
      <c r="Z21" s="165"/>
      <c r="AA21" s="165"/>
      <c r="AB21" s="166"/>
    </row>
    <row r="22" spans="1:29" ht="15.6" thickTop="1" thickBot="1" x14ac:dyDescent="0.35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9" ht="15" thickTop="1" x14ac:dyDescent="0.3"/>
    <row r="25" spans="1:29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52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58"/>
      <c r="Z25" s="158"/>
      <c r="AA25" s="158"/>
      <c r="AB25" s="158"/>
    </row>
    <row r="26" spans="1:29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58"/>
      <c r="Z26" s="158"/>
      <c r="AA26" s="158"/>
      <c r="AB26" s="158"/>
    </row>
    <row r="28" spans="1:29" ht="15" customHeight="1" x14ac:dyDescent="0.3">
      <c r="A28" s="115" t="s">
        <v>54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</row>
    <row r="29" spans="1:29" ht="4.5" customHeight="1" x14ac:dyDescent="0.3"/>
    <row r="30" spans="1:29" ht="15" customHeight="1" x14ac:dyDescent="0.3">
      <c r="A30" s="96" t="s">
        <v>55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29" ht="4.5" customHeight="1" thickBot="1" x14ac:dyDescent="0.35"/>
    <row r="32" spans="1:29" ht="15" customHeight="1" thickTop="1" x14ac:dyDescent="0.3">
      <c r="A32" s="183" t="s">
        <v>56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43"/>
      <c r="Y32" s="102">
        <f>Y16+Y18+Y25+Y26</f>
        <v>0</v>
      </c>
      <c r="Z32" s="103"/>
      <c r="AA32" s="103"/>
      <c r="AB32" s="104"/>
    </row>
    <row r="33" spans="1:28" ht="15" customHeight="1" thickBot="1" x14ac:dyDescent="0.3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43"/>
      <c r="Y33" s="105"/>
      <c r="Z33" s="106"/>
      <c r="AA33" s="106"/>
      <c r="AB33" s="107"/>
    </row>
    <row r="34" spans="1:28" ht="15" customHeight="1" thickTop="1" x14ac:dyDescent="0.3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8" ht="15" customHeight="1" x14ac:dyDescent="0.3">
      <c r="A35" s="96" t="s">
        <v>57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ht="15" thickBot="1" x14ac:dyDescent="0.35">
      <c r="A36" s="99" t="s">
        <v>58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8" ht="30" customHeight="1" thickTop="1" thickBot="1" x14ac:dyDescent="0.35">
      <c r="A37" s="100" t="s">
        <v>59</v>
      </c>
      <c r="B37" s="100"/>
      <c r="C37" s="100"/>
      <c r="D37" s="100"/>
      <c r="E37" s="100"/>
      <c r="F37" s="100"/>
      <c r="G37" s="100"/>
      <c r="H37" s="100" t="s">
        <v>60</v>
      </c>
      <c r="I37" s="100"/>
      <c r="J37" s="100"/>
      <c r="K37" s="100"/>
      <c r="L37" s="100"/>
      <c r="M37" s="100"/>
      <c r="N37" s="100"/>
      <c r="O37" s="100" t="s">
        <v>61</v>
      </c>
      <c r="P37" s="100"/>
      <c r="Q37" s="100"/>
      <c r="R37" s="100"/>
      <c r="S37" s="100"/>
      <c r="T37" s="100"/>
      <c r="U37" s="100"/>
      <c r="V37" s="100"/>
      <c r="W37" s="100"/>
      <c r="X37" s="32"/>
      <c r="Y37" s="102">
        <f>A38+H38+O38</f>
        <v>0</v>
      </c>
      <c r="Z37" s="103"/>
      <c r="AA37" s="103"/>
      <c r="AB37" s="104"/>
    </row>
    <row r="38" spans="1:28" ht="15" customHeight="1" thickTop="1" thickBot="1" x14ac:dyDescent="0.35">
      <c r="A38" s="192">
        <f>Y16-Y17</f>
        <v>0</v>
      </c>
      <c r="B38" s="193"/>
      <c r="C38" s="193"/>
      <c r="D38" s="193"/>
      <c r="E38" s="193"/>
      <c r="F38" s="193"/>
      <c r="G38" s="194"/>
      <c r="H38" s="192">
        <f>Y18-Y19</f>
        <v>0</v>
      </c>
      <c r="I38" s="193"/>
      <c r="J38" s="193"/>
      <c r="K38" s="193"/>
      <c r="L38" s="193"/>
      <c r="M38" s="193"/>
      <c r="N38" s="194"/>
      <c r="O38" s="192">
        <f>SUM(Y25:AB26)</f>
        <v>0</v>
      </c>
      <c r="P38" s="193"/>
      <c r="Q38" s="193"/>
      <c r="R38" s="193"/>
      <c r="S38" s="193"/>
      <c r="T38" s="193"/>
      <c r="U38" s="193"/>
      <c r="V38" s="193"/>
      <c r="W38" s="194"/>
      <c r="X38" s="32"/>
      <c r="Y38" s="105"/>
      <c r="Z38" s="106"/>
      <c r="AA38" s="106"/>
      <c r="AB38" s="107"/>
    </row>
    <row r="39" spans="1:28" ht="15" customHeight="1" thickTop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8" ht="15" customHeight="1" x14ac:dyDescent="0.3">
      <c r="A40" s="96" t="s">
        <v>63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8" ht="4.5" customHeight="1" thickBot="1" x14ac:dyDescent="0.35"/>
    <row r="42" spans="1:28" ht="35.25" customHeight="1" thickTop="1" thickBot="1" x14ac:dyDescent="0.35">
      <c r="A42" s="111" t="s">
        <v>64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33"/>
      <c r="Y42" s="112">
        <f>(((A38*K16)+(H38*K18))*Y23)+((((Y25*K25)+(Y26*K26))))</f>
        <v>0</v>
      </c>
      <c r="Z42" s="113"/>
      <c r="AA42" s="113"/>
      <c r="AB42" s="114"/>
    </row>
    <row r="43" spans="1:28" ht="15" customHeight="1" thickTop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28" ht="15" customHeight="1" x14ac:dyDescent="0.3">
      <c r="A44" s="115" t="s">
        <v>65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28" ht="4.5" customHeight="1" x14ac:dyDescent="0.3"/>
    <row r="46" spans="1:28" x14ac:dyDescent="0.3">
      <c r="A46" s="88" t="s">
        <v>66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8" spans="1:28" x14ac:dyDescent="0.3">
      <c r="A48" s="97" t="s">
        <v>67</v>
      </c>
      <c r="B48" s="97"/>
      <c r="C48" s="97"/>
      <c r="D48" s="97"/>
      <c r="E48" s="97"/>
      <c r="F48" s="97"/>
      <c r="G48" s="97"/>
      <c r="H48" s="97"/>
      <c r="I48" s="97"/>
      <c r="J48" s="97" t="s">
        <v>68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8" t="s">
        <v>69</v>
      </c>
      <c r="X48" s="98"/>
      <c r="Y48" s="98"/>
      <c r="Z48" s="98"/>
      <c r="AA48" s="98"/>
      <c r="AB48" s="98"/>
    </row>
    <row r="49" spans="1:28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5"/>
      <c r="X49" s="95"/>
      <c r="Y49" s="95"/>
      <c r="Z49" s="95"/>
      <c r="AA49" s="95"/>
      <c r="AB49" s="95"/>
    </row>
    <row r="50" spans="1:28" ht="4.5" customHeight="1" thickBot="1" x14ac:dyDescent="0.35"/>
    <row r="51" spans="1:28" s="35" customFormat="1" ht="15.6" thickTop="1" thickBot="1" x14ac:dyDescent="0.35">
      <c r="A51" s="89" t="s">
        <v>70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  <c r="W51" s="91">
        <f>Y42*W49</f>
        <v>0</v>
      </c>
      <c r="X51" s="92"/>
      <c r="Y51" s="92"/>
      <c r="Z51" s="92"/>
      <c r="AA51" s="92"/>
      <c r="AB51" s="93"/>
    </row>
    <row r="52" spans="1:28" ht="5.4" customHeight="1" thickTop="1" thickBot="1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28" s="35" customFormat="1" ht="15.6" thickTop="1" thickBot="1" x14ac:dyDescent="0.35">
      <c r="A53" s="89" t="s">
        <v>71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W51*8%</f>
        <v>0</v>
      </c>
      <c r="X53" s="92"/>
      <c r="Y53" s="92"/>
      <c r="Z53" s="92"/>
      <c r="AA53" s="92"/>
      <c r="AB53" s="93"/>
    </row>
    <row r="54" spans="1:28" ht="6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ht="15.6" thickTop="1" thickBot="1" x14ac:dyDescent="0.35">
      <c r="A55" s="89" t="s">
        <v>72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W53+W51</f>
        <v>0</v>
      </c>
      <c r="X55" s="92"/>
      <c r="Y55" s="92"/>
      <c r="Z55" s="92"/>
      <c r="AA55" s="92"/>
      <c r="AB55" s="93"/>
    </row>
    <row r="56" spans="1:28" ht="15" thickTop="1" x14ac:dyDescent="0.3"/>
  </sheetData>
  <mergeCells count="69">
    <mergeCell ref="A10:L10"/>
    <mergeCell ref="M10:AB10"/>
    <mergeCell ref="Z1:AB1"/>
    <mergeCell ref="J3:L3"/>
    <mergeCell ref="Z3:AB3"/>
    <mergeCell ref="J5:L5"/>
    <mergeCell ref="A8:AB8"/>
    <mergeCell ref="A11:L11"/>
    <mergeCell ref="M11:AB11"/>
    <mergeCell ref="A12:AB12"/>
    <mergeCell ref="A14:AB14"/>
    <mergeCell ref="A16:E19"/>
    <mergeCell ref="F16:J17"/>
    <mergeCell ref="K16:L17"/>
    <mergeCell ref="M16:X16"/>
    <mergeCell ref="Y16:AB16"/>
    <mergeCell ref="M17:X17"/>
    <mergeCell ref="Y17:AB17"/>
    <mergeCell ref="F18:J19"/>
    <mergeCell ref="K18:L19"/>
    <mergeCell ref="M18:X18"/>
    <mergeCell ref="Y18:AB18"/>
    <mergeCell ref="M19:X19"/>
    <mergeCell ref="Y19:AB19"/>
    <mergeCell ref="M21:X21"/>
    <mergeCell ref="Y21:AB21"/>
    <mergeCell ref="A22:AB22"/>
    <mergeCell ref="A36:AB36"/>
    <mergeCell ref="A25:E26"/>
    <mergeCell ref="F25:J26"/>
    <mergeCell ref="K25:M25"/>
    <mergeCell ref="N25:X25"/>
    <mergeCell ref="Y25:AB25"/>
    <mergeCell ref="K26:M26"/>
    <mergeCell ref="N26:X26"/>
    <mergeCell ref="Y26:AB26"/>
    <mergeCell ref="A28:AB28"/>
    <mergeCell ref="A30:AB30"/>
    <mergeCell ref="A32:W33"/>
    <mergeCell ref="A48:I48"/>
    <mergeCell ref="J48:V48"/>
    <mergeCell ref="W48:AB48"/>
    <mergeCell ref="A37:G37"/>
    <mergeCell ref="H37:N37"/>
    <mergeCell ref="O37:W37"/>
    <mergeCell ref="Y37:AB38"/>
    <mergeCell ref="A38:G38"/>
    <mergeCell ref="H38:N38"/>
    <mergeCell ref="O38:W38"/>
    <mergeCell ref="A40:AB40"/>
    <mergeCell ref="A42:W42"/>
    <mergeCell ref="Y42:AB42"/>
    <mergeCell ref="A44:AB44"/>
    <mergeCell ref="A55:V55"/>
    <mergeCell ref="W55:AB55"/>
    <mergeCell ref="A49:I49"/>
    <mergeCell ref="J49:V49"/>
    <mergeCell ref="W49:AB49"/>
    <mergeCell ref="A51:V51"/>
    <mergeCell ref="W51:AB51"/>
    <mergeCell ref="A53:V53"/>
    <mergeCell ref="W53:AB53"/>
    <mergeCell ref="A23:E23"/>
    <mergeCell ref="F23:L23"/>
    <mergeCell ref="M23:X23"/>
    <mergeCell ref="Y23:AB23"/>
    <mergeCell ref="A46:AB46"/>
    <mergeCell ref="Y32:AB33"/>
    <mergeCell ref="A35:AB35"/>
  </mergeCells>
  <conditionalFormatting sqref="A49:AB49">
    <cfRule type="containsBlanks" dxfId="47" priority="22">
      <formula>LEN(TRIM(A49))=0</formula>
    </cfRule>
  </conditionalFormatting>
  <conditionalFormatting sqref="Y16:AB19">
    <cfRule type="containsBlanks" dxfId="46" priority="25">
      <formula>LEN(TRIM(Y16))=0</formula>
    </cfRule>
  </conditionalFormatting>
  <conditionalFormatting sqref="Y21:AB21">
    <cfRule type="containsErrors" dxfId="45" priority="13">
      <formula>ISERROR(Y21)</formula>
    </cfRule>
    <cfRule type="cellIs" dxfId="44" priority="17" operator="notBetween">
      <formula>0.5</formula>
      <formula>0.8</formula>
    </cfRule>
    <cfRule type="cellIs" dxfId="43" priority="18" operator="between">
      <formula>0.5</formula>
      <formula>0.8</formula>
    </cfRule>
  </conditionalFormatting>
  <conditionalFormatting sqref="Y25:AB26">
    <cfRule type="containsBlanks" dxfId="42" priority="24">
      <formula>LEN(TRIM(Y25))=0</formula>
    </cfRule>
  </conditionalFormatting>
  <conditionalFormatting sqref="M23:X23">
    <cfRule type="containsBlanks" dxfId="1" priority="2">
      <formula>LEN(TRIM(M23))=0</formula>
    </cfRule>
  </conditionalFormatting>
  <conditionalFormatting sqref="Y23:AB23">
    <cfRule type="containsText" dxfId="0" priority="1" operator="containsText" text="FAUX">
      <formula>NOT(ISERROR(SEARCH("FAUX",Y23)))</formula>
    </cfRule>
  </conditionalFormatting>
  <hyperlinks>
    <hyperlink ref="A46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ignoredErrors>
    <ignoredError sqref="Y21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Données!$K$3:$K$6</xm:f>
          </x14:formula1>
          <xm:sqref>M23:X23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showGridLines="0" zoomScale="200" zoomScaleNormal="200" workbookViewId="0">
      <selection sqref="A1:XFD1048576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86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ht="29.25" customHeight="1" x14ac:dyDescent="0.3">
      <c r="A10" s="197" t="s">
        <v>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206" t="s">
        <v>24</v>
      </c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8"/>
    </row>
    <row r="11" spans="1:28" x14ac:dyDescent="0.3">
      <c r="A11" s="195" t="s">
        <v>5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78" t="s">
        <v>27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205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4.5" customHeight="1" x14ac:dyDescent="0.3"/>
    <row r="16" spans="1:28" ht="15" customHeight="1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16"/>
      <c r="M16" s="121" t="s">
        <v>81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7"/>
      <c r="Z16" s="127"/>
      <c r="AA16" s="127"/>
      <c r="AB16" s="128"/>
    </row>
    <row r="17" spans="1:29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16"/>
      <c r="M17" s="121" t="s">
        <v>215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7"/>
      <c r="Z17" s="127"/>
      <c r="AA17" s="127"/>
      <c r="AB17" s="128"/>
    </row>
    <row r="18" spans="1:29" ht="15" customHeight="1" x14ac:dyDescent="0.3">
      <c r="A18" s="120"/>
      <c r="B18" s="120"/>
      <c r="C18" s="120"/>
      <c r="D18" s="120"/>
      <c r="E18" s="120"/>
      <c r="F18" s="120" t="s">
        <v>47</v>
      </c>
      <c r="G18" s="120"/>
      <c r="H18" s="120"/>
      <c r="I18" s="120"/>
      <c r="J18" s="120"/>
      <c r="K18" s="116">
        <v>0.5</v>
      </c>
      <c r="L18" s="116"/>
      <c r="M18" s="121" t="s">
        <v>82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7"/>
      <c r="Z18" s="127"/>
      <c r="AA18" s="127"/>
      <c r="AB18" s="128"/>
    </row>
    <row r="19" spans="1:29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220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84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202" t="e">
        <f>(Y17+Y19)/(Y16+Y18)</f>
        <v>#DIV/0!</v>
      </c>
      <c r="Z21" s="203"/>
      <c r="AA21" s="203"/>
      <c r="AB21" s="204"/>
    </row>
    <row r="22" spans="1:29" ht="15.6" thickTop="1" thickBot="1" x14ac:dyDescent="0.35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9" ht="15" thickTop="1" x14ac:dyDescent="0.3">
      <c r="AC24" s="37"/>
    </row>
    <row r="25" spans="1:29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52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58"/>
      <c r="Z25" s="158"/>
      <c r="AA25" s="158"/>
      <c r="AB25" s="158"/>
    </row>
    <row r="26" spans="1:29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58"/>
      <c r="Z26" s="158"/>
      <c r="AA26" s="158"/>
      <c r="AB26" s="158"/>
    </row>
    <row r="28" spans="1:29" ht="15" customHeight="1" x14ac:dyDescent="0.3">
      <c r="A28" s="115" t="s">
        <v>54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</row>
    <row r="29" spans="1:29" ht="4.5" customHeight="1" x14ac:dyDescent="0.3"/>
    <row r="30" spans="1:29" ht="15" customHeight="1" x14ac:dyDescent="0.3">
      <c r="A30" s="96" t="s">
        <v>55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</row>
    <row r="31" spans="1:29" ht="4.5" customHeight="1" thickBot="1" x14ac:dyDescent="0.35"/>
    <row r="32" spans="1:29" ht="15" customHeight="1" thickTop="1" x14ac:dyDescent="0.3">
      <c r="A32" s="183" t="s">
        <v>56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43"/>
      <c r="Y32" s="102">
        <f>Y16+Y18+Y25+Y26</f>
        <v>0</v>
      </c>
      <c r="Z32" s="103"/>
      <c r="AA32" s="103"/>
      <c r="AB32" s="104"/>
    </row>
    <row r="33" spans="1:29" ht="15" customHeight="1" thickBot="1" x14ac:dyDescent="0.3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43"/>
      <c r="Y33" s="105"/>
      <c r="Z33" s="106"/>
      <c r="AA33" s="106"/>
      <c r="AB33" s="107"/>
    </row>
    <row r="34" spans="1:29" ht="15" customHeight="1" thickTop="1" x14ac:dyDescent="0.3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1:29" ht="15" customHeight="1" x14ac:dyDescent="0.3">
      <c r="A35" s="96" t="s">
        <v>57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9" ht="15" thickBot="1" x14ac:dyDescent="0.35">
      <c r="A36" s="99" t="s">
        <v>58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37" spans="1:29" ht="30" customHeight="1" thickTop="1" thickBot="1" x14ac:dyDescent="0.35">
      <c r="A37" s="100" t="s">
        <v>59</v>
      </c>
      <c r="B37" s="100"/>
      <c r="C37" s="100"/>
      <c r="D37" s="100"/>
      <c r="E37" s="100"/>
      <c r="F37" s="100"/>
      <c r="G37" s="100"/>
      <c r="H37" s="100" t="s">
        <v>60</v>
      </c>
      <c r="I37" s="100"/>
      <c r="J37" s="100"/>
      <c r="K37" s="100"/>
      <c r="L37" s="100"/>
      <c r="M37" s="100"/>
      <c r="N37" s="100"/>
      <c r="O37" s="100" t="s">
        <v>61</v>
      </c>
      <c r="P37" s="100"/>
      <c r="Q37" s="100"/>
      <c r="R37" s="100"/>
      <c r="S37" s="100"/>
      <c r="T37" s="100"/>
      <c r="U37" s="100"/>
      <c r="V37" s="100"/>
      <c r="W37" s="100"/>
      <c r="X37" s="32"/>
      <c r="Y37" s="102">
        <f>A38+H38+O38</f>
        <v>0</v>
      </c>
      <c r="Z37" s="103"/>
      <c r="AA37" s="103"/>
      <c r="AB37" s="104"/>
    </row>
    <row r="38" spans="1:29" ht="15" customHeight="1" thickTop="1" thickBot="1" x14ac:dyDescent="0.35">
      <c r="A38" s="182">
        <f>Y16-Y16</f>
        <v>0</v>
      </c>
      <c r="B38" s="182"/>
      <c r="C38" s="182"/>
      <c r="D38" s="182"/>
      <c r="E38" s="182"/>
      <c r="F38" s="182"/>
      <c r="G38" s="182"/>
      <c r="H38" s="182">
        <f>Y18-Y18</f>
        <v>0</v>
      </c>
      <c r="I38" s="182"/>
      <c r="J38" s="182"/>
      <c r="K38" s="182"/>
      <c r="L38" s="182"/>
      <c r="M38" s="182"/>
      <c r="N38" s="182"/>
      <c r="O38" s="192">
        <f>SUM(Y25:AB26)</f>
        <v>0</v>
      </c>
      <c r="P38" s="193"/>
      <c r="Q38" s="193"/>
      <c r="R38" s="193"/>
      <c r="S38" s="193"/>
      <c r="T38" s="193"/>
      <c r="U38" s="193"/>
      <c r="V38" s="193"/>
      <c r="W38" s="194"/>
      <c r="X38" s="32"/>
      <c r="Y38" s="105"/>
      <c r="Z38" s="106"/>
      <c r="AA38" s="106"/>
      <c r="AB38" s="107"/>
      <c r="AC38" s="37"/>
    </row>
    <row r="39" spans="1:29" ht="15" customHeight="1" thickTop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 spans="1:29" ht="15" customHeight="1" x14ac:dyDescent="0.3">
      <c r="A40" s="96" t="s">
        <v>63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9" ht="4.5" customHeight="1" thickBot="1" x14ac:dyDescent="0.35"/>
    <row r="42" spans="1:29" ht="35.25" customHeight="1" thickTop="1" thickBot="1" x14ac:dyDescent="0.35">
      <c r="A42" s="111" t="s">
        <v>64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33"/>
      <c r="Y42" s="112">
        <f>(((A38*K16)+(H38*K18))*Y23)+((((Y25*K25)+(Y26*K26))))</f>
        <v>0</v>
      </c>
      <c r="Z42" s="113"/>
      <c r="AA42" s="113"/>
      <c r="AB42" s="114"/>
    </row>
    <row r="43" spans="1:29" ht="15" customHeight="1" thickTop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</row>
    <row r="44" spans="1:29" ht="15" customHeight="1" x14ac:dyDescent="0.3">
      <c r="A44" s="115" t="s">
        <v>65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29" ht="4.5" customHeight="1" x14ac:dyDescent="0.3"/>
    <row r="46" spans="1:29" x14ac:dyDescent="0.3">
      <c r="A46" s="88" t="s">
        <v>66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</row>
    <row r="48" spans="1:29" x14ac:dyDescent="0.3">
      <c r="A48" s="97" t="s">
        <v>67</v>
      </c>
      <c r="B48" s="97"/>
      <c r="C48" s="97"/>
      <c r="D48" s="97"/>
      <c r="E48" s="97"/>
      <c r="F48" s="97"/>
      <c r="G48" s="97"/>
      <c r="H48" s="97"/>
      <c r="I48" s="97"/>
      <c r="J48" s="97" t="s">
        <v>68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8" t="s">
        <v>69</v>
      </c>
      <c r="X48" s="98"/>
      <c r="Y48" s="98"/>
      <c r="Z48" s="98"/>
      <c r="AA48" s="98"/>
      <c r="AB48" s="98"/>
    </row>
    <row r="49" spans="1:28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5"/>
      <c r="X49" s="95"/>
      <c r="Y49" s="95"/>
      <c r="Z49" s="95"/>
      <c r="AA49" s="95"/>
      <c r="AB49" s="95"/>
    </row>
    <row r="50" spans="1:28" ht="4.5" customHeight="1" thickBot="1" x14ac:dyDescent="0.35"/>
    <row r="51" spans="1:28" s="35" customFormat="1" ht="15.6" thickTop="1" thickBot="1" x14ac:dyDescent="0.35">
      <c r="A51" s="89" t="s">
        <v>70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  <c r="W51" s="91">
        <f>Y42*W49</f>
        <v>0</v>
      </c>
      <c r="X51" s="92"/>
      <c r="Y51" s="92"/>
      <c r="Z51" s="92"/>
      <c r="AA51" s="92"/>
      <c r="AB51" s="93"/>
    </row>
    <row r="52" spans="1:28" ht="5.4" customHeight="1" thickTop="1" thickBot="1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28" s="35" customFormat="1" ht="15.6" thickTop="1" thickBot="1" x14ac:dyDescent="0.35">
      <c r="A53" s="89" t="s">
        <v>71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W51*8%</f>
        <v>0</v>
      </c>
      <c r="X53" s="92"/>
      <c r="Y53" s="92"/>
      <c r="Z53" s="92"/>
      <c r="AA53" s="92"/>
      <c r="AB53" s="93"/>
    </row>
    <row r="54" spans="1:28" ht="6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ht="15.6" thickTop="1" thickBot="1" x14ac:dyDescent="0.35">
      <c r="A55" s="89" t="s">
        <v>72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W53+W51</f>
        <v>0</v>
      </c>
      <c r="X55" s="92"/>
      <c r="Y55" s="92"/>
      <c r="Z55" s="92"/>
      <c r="AA55" s="92"/>
      <c r="AB55" s="93"/>
    </row>
    <row r="56" spans="1:28" ht="15" thickTop="1" x14ac:dyDescent="0.3"/>
  </sheetData>
  <mergeCells count="69">
    <mergeCell ref="A10:L10"/>
    <mergeCell ref="M10:AB10"/>
    <mergeCell ref="Z1:AB1"/>
    <mergeCell ref="J3:L3"/>
    <mergeCell ref="Z3:AB3"/>
    <mergeCell ref="J5:L5"/>
    <mergeCell ref="A8:AB8"/>
    <mergeCell ref="A11:L11"/>
    <mergeCell ref="M11:AB11"/>
    <mergeCell ref="A12:AB12"/>
    <mergeCell ref="A14:AB14"/>
    <mergeCell ref="A16:E19"/>
    <mergeCell ref="F16:J17"/>
    <mergeCell ref="K16:L17"/>
    <mergeCell ref="M16:X16"/>
    <mergeCell ref="Y16:AB16"/>
    <mergeCell ref="M17:X17"/>
    <mergeCell ref="Y17:AB17"/>
    <mergeCell ref="F18:J19"/>
    <mergeCell ref="K18:L19"/>
    <mergeCell ref="M18:X18"/>
    <mergeCell ref="Y18:AB18"/>
    <mergeCell ref="M19:X19"/>
    <mergeCell ref="Y19:AB19"/>
    <mergeCell ref="M21:X21"/>
    <mergeCell ref="Y21:AB21"/>
    <mergeCell ref="A22:AB22"/>
    <mergeCell ref="A28:AB28"/>
    <mergeCell ref="M23:X23"/>
    <mergeCell ref="Y23:AB23"/>
    <mergeCell ref="A23:E23"/>
    <mergeCell ref="F23:L23"/>
    <mergeCell ref="A30:AB30"/>
    <mergeCell ref="A25:E26"/>
    <mergeCell ref="F25:J26"/>
    <mergeCell ref="K25:M25"/>
    <mergeCell ref="N25:X25"/>
    <mergeCell ref="Y25:AB25"/>
    <mergeCell ref="K26:M26"/>
    <mergeCell ref="N26:X26"/>
    <mergeCell ref="Y26:AB26"/>
    <mergeCell ref="A46:AB46"/>
    <mergeCell ref="A32:W33"/>
    <mergeCell ref="Y32:AB33"/>
    <mergeCell ref="A35:AB35"/>
    <mergeCell ref="A36:AB36"/>
    <mergeCell ref="A37:G37"/>
    <mergeCell ref="H37:N37"/>
    <mergeCell ref="O37:W37"/>
    <mergeCell ref="Y37:AB38"/>
    <mergeCell ref="A38:G38"/>
    <mergeCell ref="H38:N38"/>
    <mergeCell ref="O38:W38"/>
    <mergeCell ref="A40:AB40"/>
    <mergeCell ref="A42:W42"/>
    <mergeCell ref="Y42:AB42"/>
    <mergeCell ref="A44:AB44"/>
    <mergeCell ref="A48:I48"/>
    <mergeCell ref="J48:V48"/>
    <mergeCell ref="W48:AB48"/>
    <mergeCell ref="A49:I49"/>
    <mergeCell ref="J49:V49"/>
    <mergeCell ref="W49:AB49"/>
    <mergeCell ref="A51:V51"/>
    <mergeCell ref="W51:AB51"/>
    <mergeCell ref="A53:V53"/>
    <mergeCell ref="W53:AB53"/>
    <mergeCell ref="A55:V55"/>
    <mergeCell ref="W55:AB55"/>
  </mergeCells>
  <conditionalFormatting sqref="A49:AB49">
    <cfRule type="containsBlanks" dxfId="39" priority="20">
      <formula>LEN(TRIM(A49))=0</formula>
    </cfRule>
  </conditionalFormatting>
  <conditionalFormatting sqref="Y16:AB19">
    <cfRule type="containsBlanks" dxfId="38" priority="23">
      <formula>LEN(TRIM(Y16))=0</formula>
    </cfRule>
  </conditionalFormatting>
  <conditionalFormatting sqref="Y21:AB21">
    <cfRule type="cellIs" dxfId="37" priority="12" operator="lessThanOrEqual">
      <formula>0.8</formula>
    </cfRule>
    <cfRule type="cellIs" dxfId="36" priority="13" operator="greaterThan">
      <formula>0.8</formula>
    </cfRule>
    <cfRule type="containsErrors" dxfId="35" priority="14">
      <formula>ISERROR(Y21)</formula>
    </cfRule>
  </conditionalFormatting>
  <conditionalFormatting sqref="Y25:AB26">
    <cfRule type="containsBlanks" dxfId="34" priority="22">
      <formula>LEN(TRIM(Y25))=0</formula>
    </cfRule>
  </conditionalFormatting>
  <conditionalFormatting sqref="M23:X23">
    <cfRule type="containsBlanks" dxfId="33" priority="2">
      <formula>LEN(TRIM(M23))=0</formula>
    </cfRule>
  </conditionalFormatting>
  <conditionalFormatting sqref="Y23:AB23">
    <cfRule type="containsText" dxfId="32" priority="1" operator="containsText" text="FAUX">
      <formula>NOT(ISERROR(SEARCH("FAUX",Y23)))</formula>
    </cfRule>
  </conditionalFormatting>
  <hyperlinks>
    <hyperlink ref="A46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3"/>
  <ignoredErrors>
    <ignoredError sqref="Y21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Données!$K$3:$K$6</xm:f>
          </x14:formula1>
          <xm:sqref>M23:X23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8"/>
  <sheetViews>
    <sheetView showGridLines="0" zoomScale="200" zoomScaleNormal="200" workbookViewId="0">
      <selection activeCell="M11" sqref="M11:AB11"/>
    </sheetView>
  </sheetViews>
  <sheetFormatPr baseColWidth="10" defaultColWidth="11.44140625" defaultRowHeight="14.4" x14ac:dyDescent="0.3"/>
  <cols>
    <col min="1" max="28" width="3.5546875" style="18" customWidth="1"/>
    <col min="29" max="16384" width="11.44140625" style="18"/>
  </cols>
  <sheetData>
    <row r="1" spans="1:28" x14ac:dyDescent="0.3">
      <c r="Z1" s="146" t="s">
        <v>36</v>
      </c>
      <c r="AA1" s="146"/>
      <c r="AB1" s="146"/>
    </row>
    <row r="2" spans="1:28" ht="6" customHeight="1" x14ac:dyDescent="0.3">
      <c r="Z2" s="22"/>
      <c r="AA2" s="22"/>
      <c r="AB2" s="22"/>
    </row>
    <row r="3" spans="1:28" x14ac:dyDescent="0.3">
      <c r="J3" s="147"/>
      <c r="K3" s="147"/>
      <c r="L3" s="147"/>
      <c r="M3" s="18" t="s">
        <v>37</v>
      </c>
      <c r="Z3" s="146" t="s">
        <v>38</v>
      </c>
      <c r="AA3" s="146"/>
      <c r="AB3" s="146"/>
    </row>
    <row r="4" spans="1:28" ht="15" thickBot="1" x14ac:dyDescent="0.35"/>
    <row r="5" spans="1:28" ht="15.6" thickTop="1" thickBot="1" x14ac:dyDescent="0.35">
      <c r="J5" s="148"/>
      <c r="K5" s="149"/>
      <c r="L5" s="150"/>
      <c r="M5" s="18" t="s">
        <v>39</v>
      </c>
    </row>
    <row r="6" spans="1:28" ht="15" thickTop="1" x14ac:dyDescent="0.3"/>
    <row r="7" spans="1:28" x14ac:dyDescent="0.3">
      <c r="A7" s="20"/>
    </row>
    <row r="8" spans="1:28" ht="36" customHeight="1" x14ac:dyDescent="0.35">
      <c r="A8" s="82" t="s">
        <v>87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1:28" ht="5.25" customHeight="1" x14ac:dyDescent="0.3"/>
    <row r="10" spans="1:28" ht="29.25" customHeight="1" x14ac:dyDescent="0.3">
      <c r="A10" s="197" t="s">
        <v>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206" t="s">
        <v>24</v>
      </c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9"/>
    </row>
    <row r="11" spans="1:28" ht="15" customHeight="1" x14ac:dyDescent="0.3">
      <c r="A11" s="195" t="s">
        <v>5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78" t="s">
        <v>14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</row>
    <row r="12" spans="1:28" x14ac:dyDescent="0.3">
      <c r="A12" s="137" t="s">
        <v>41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pans="1:28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15" customHeight="1" x14ac:dyDescent="0.3">
      <c r="A14" s="115" t="s">
        <v>42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</row>
    <row r="15" spans="1:28" ht="4.5" customHeight="1" x14ac:dyDescent="0.3"/>
    <row r="16" spans="1:28" ht="15" customHeight="1" x14ac:dyDescent="0.3">
      <c r="A16" s="120" t="s">
        <v>44</v>
      </c>
      <c r="B16" s="120"/>
      <c r="C16" s="120"/>
      <c r="D16" s="120"/>
      <c r="E16" s="120"/>
      <c r="F16" s="120" t="s">
        <v>45</v>
      </c>
      <c r="G16" s="120"/>
      <c r="H16" s="120"/>
      <c r="I16" s="120"/>
      <c r="J16" s="120"/>
      <c r="K16" s="116">
        <v>1</v>
      </c>
      <c r="L16" s="116"/>
      <c r="M16" s="121" t="s">
        <v>81</v>
      </c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7"/>
      <c r="Z16" s="127"/>
      <c r="AA16" s="127"/>
      <c r="AB16" s="128"/>
    </row>
    <row r="17" spans="1:29" ht="15" customHeight="1" x14ac:dyDescent="0.3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16"/>
      <c r="L17" s="116"/>
      <c r="M17" s="121" t="s">
        <v>215</v>
      </c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7"/>
      <c r="Z17" s="127"/>
      <c r="AA17" s="127"/>
      <c r="AB17" s="128"/>
    </row>
    <row r="18" spans="1:29" ht="15" customHeight="1" x14ac:dyDescent="0.3">
      <c r="A18" s="120"/>
      <c r="B18" s="120"/>
      <c r="C18" s="120"/>
      <c r="D18" s="120"/>
      <c r="E18" s="120"/>
      <c r="F18" s="120" t="s">
        <v>47</v>
      </c>
      <c r="G18" s="120"/>
      <c r="H18" s="120"/>
      <c r="I18" s="120"/>
      <c r="J18" s="120"/>
      <c r="K18" s="116">
        <v>0.5</v>
      </c>
      <c r="L18" s="116"/>
      <c r="M18" s="121" t="s">
        <v>82</v>
      </c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7"/>
      <c r="Z18" s="127"/>
      <c r="AA18" s="127"/>
      <c r="AB18" s="128"/>
    </row>
    <row r="19" spans="1:29" ht="15" customHeigh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16"/>
      <c r="L19" s="116"/>
      <c r="M19" s="121" t="s">
        <v>220</v>
      </c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7"/>
      <c r="Z19" s="127"/>
      <c r="AA19" s="127"/>
      <c r="AB19" s="128"/>
    </row>
    <row r="20" spans="1:29" ht="4.5" customHeight="1" thickBot="1" x14ac:dyDescent="0.35"/>
    <row r="21" spans="1:29" ht="15" customHeight="1" thickTop="1" thickBot="1" x14ac:dyDescent="0.3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9"/>
      <c r="L21" s="39"/>
      <c r="M21" s="163" t="s">
        <v>84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4" t="e">
        <f>(Y17+Y19)/(Y16+Y18)</f>
        <v>#DIV/0!</v>
      </c>
      <c r="Z21" s="165"/>
      <c r="AA21" s="165"/>
      <c r="AB21" s="166"/>
    </row>
    <row r="22" spans="1:29" ht="15.6" thickTop="1" thickBot="1" x14ac:dyDescent="0.35">
      <c r="A22" s="167" t="s">
        <v>214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37"/>
    </row>
    <row r="23" spans="1:29" ht="15" customHeight="1" thickTop="1" thickBot="1" x14ac:dyDescent="0.35">
      <c r="A23" s="123" t="s">
        <v>48</v>
      </c>
      <c r="B23" s="123"/>
      <c r="C23" s="123"/>
      <c r="D23" s="123"/>
      <c r="E23" s="123"/>
      <c r="F23" s="124" t="s">
        <v>49</v>
      </c>
      <c r="G23" s="124"/>
      <c r="H23" s="124"/>
      <c r="I23" s="124"/>
      <c r="J23" s="124"/>
      <c r="K23" s="124"/>
      <c r="L23" s="124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29" t="str">
        <f>IF(M23="","0",(IF(M23="Feu en régression",0.5,IF(M23="Feu naissant ou en phase de croissance",1,IF(M23="Feu éteint",0,(IF(M23="Feu pleinement développé",0.8)))))))</f>
        <v>0</v>
      </c>
      <c r="Z23" s="130"/>
      <c r="AA23" s="130"/>
      <c r="AB23" s="131"/>
    </row>
    <row r="24" spans="1:29" ht="15" thickTop="1" x14ac:dyDescent="0.3">
      <c r="AC24" s="37"/>
    </row>
    <row r="25" spans="1:29" ht="15" customHeight="1" x14ac:dyDescent="0.3">
      <c r="A25" s="123" t="s">
        <v>50</v>
      </c>
      <c r="B25" s="123"/>
      <c r="C25" s="123"/>
      <c r="D25" s="123"/>
      <c r="E25" s="123"/>
      <c r="F25" s="124" t="s">
        <v>51</v>
      </c>
      <c r="G25" s="124"/>
      <c r="H25" s="124"/>
      <c r="I25" s="124"/>
      <c r="J25" s="124"/>
      <c r="K25" s="116">
        <v>0.5</v>
      </c>
      <c r="L25" s="116"/>
      <c r="M25" s="116"/>
      <c r="N25" s="116" t="s">
        <v>88</v>
      </c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58"/>
      <c r="Z25" s="158"/>
      <c r="AA25" s="158"/>
      <c r="AB25" s="158"/>
    </row>
    <row r="26" spans="1:29" ht="15" customHeight="1" x14ac:dyDescent="0.3">
      <c r="A26" s="123"/>
      <c r="B26" s="123"/>
      <c r="C26" s="123"/>
      <c r="D26" s="123"/>
      <c r="E26" s="123"/>
      <c r="F26" s="124"/>
      <c r="G26" s="124"/>
      <c r="H26" s="124"/>
      <c r="I26" s="124"/>
      <c r="J26" s="124"/>
      <c r="K26" s="116">
        <v>0.5</v>
      </c>
      <c r="L26" s="116"/>
      <c r="M26" s="116"/>
      <c r="N26" s="116" t="s">
        <v>53</v>
      </c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58"/>
      <c r="Z26" s="158"/>
      <c r="AA26" s="158"/>
      <c r="AB26" s="158"/>
    </row>
    <row r="27" spans="1:29" ht="15" customHeight="1" x14ac:dyDescent="0.3">
      <c r="A27" s="123"/>
      <c r="B27" s="123"/>
      <c r="C27" s="123"/>
      <c r="D27" s="123"/>
      <c r="E27" s="123"/>
      <c r="F27" s="124"/>
      <c r="G27" s="124"/>
      <c r="H27" s="124"/>
      <c r="I27" s="124"/>
      <c r="J27" s="124"/>
      <c r="K27" s="116">
        <v>0.25</v>
      </c>
      <c r="L27" s="116"/>
      <c r="M27" s="116"/>
      <c r="N27" s="116" t="s">
        <v>89</v>
      </c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58"/>
      <c r="Z27" s="158"/>
      <c r="AA27" s="158"/>
      <c r="AB27" s="158"/>
    </row>
    <row r="28" spans="1:29" ht="15" customHeight="1" x14ac:dyDescent="0.3">
      <c r="A28" s="123"/>
      <c r="B28" s="123"/>
      <c r="C28" s="123"/>
      <c r="D28" s="123"/>
      <c r="E28" s="123"/>
      <c r="F28" s="124"/>
      <c r="G28" s="124"/>
      <c r="H28" s="124"/>
      <c r="I28" s="124"/>
      <c r="J28" s="124"/>
      <c r="K28" s="116">
        <v>1</v>
      </c>
      <c r="L28" s="116"/>
      <c r="M28" s="116"/>
      <c r="N28" s="116" t="s">
        <v>90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58"/>
      <c r="Z28" s="158"/>
      <c r="AA28" s="158"/>
      <c r="AB28" s="158"/>
    </row>
    <row r="30" spans="1:29" ht="15" customHeight="1" x14ac:dyDescent="0.3">
      <c r="A30" s="115" t="s">
        <v>54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</row>
    <row r="31" spans="1:29" ht="4.5" customHeight="1" x14ac:dyDescent="0.3"/>
    <row r="32" spans="1:29" ht="15" customHeight="1" x14ac:dyDescent="0.3">
      <c r="A32" s="96" t="s">
        <v>55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</row>
    <row r="33" spans="1:28" ht="4.5" customHeight="1" thickBot="1" x14ac:dyDescent="0.35"/>
    <row r="34" spans="1:28" ht="15" customHeight="1" thickTop="1" x14ac:dyDescent="0.3">
      <c r="A34" s="183" t="s">
        <v>56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43"/>
      <c r="Y34" s="102">
        <f>Y16+Y18+Y25+Y26+Y27+Y28</f>
        <v>0</v>
      </c>
      <c r="Z34" s="103"/>
      <c r="AA34" s="103"/>
      <c r="AB34" s="104"/>
    </row>
    <row r="35" spans="1:28" ht="15" customHeight="1" thickBot="1" x14ac:dyDescent="0.3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43"/>
      <c r="Y35" s="105"/>
      <c r="Z35" s="106"/>
      <c r="AA35" s="106"/>
      <c r="AB35" s="107"/>
    </row>
    <row r="36" spans="1:28" ht="15" customHeight="1" thickTop="1" x14ac:dyDescent="0.3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 spans="1:28" ht="15" customHeight="1" x14ac:dyDescent="0.3">
      <c r="A37" s="96" t="s">
        <v>57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ht="15" thickBot="1" x14ac:dyDescent="0.35">
      <c r="A38" s="99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</row>
    <row r="39" spans="1:28" ht="30" customHeight="1" thickTop="1" thickBot="1" x14ac:dyDescent="0.35">
      <c r="A39" s="100" t="s">
        <v>59</v>
      </c>
      <c r="B39" s="100"/>
      <c r="C39" s="100"/>
      <c r="D39" s="100"/>
      <c r="E39" s="100"/>
      <c r="F39" s="100"/>
      <c r="G39" s="100"/>
      <c r="H39" s="100" t="s">
        <v>60</v>
      </c>
      <c r="I39" s="100"/>
      <c r="J39" s="100"/>
      <c r="K39" s="100"/>
      <c r="L39" s="100"/>
      <c r="M39" s="100"/>
      <c r="N39" s="100"/>
      <c r="O39" s="100" t="s">
        <v>61</v>
      </c>
      <c r="P39" s="100"/>
      <c r="Q39" s="100"/>
      <c r="R39" s="100"/>
      <c r="S39" s="100"/>
      <c r="T39" s="100"/>
      <c r="U39" s="100"/>
      <c r="V39" s="100"/>
      <c r="W39" s="100"/>
      <c r="X39" s="32"/>
      <c r="Y39" s="102">
        <f>A40+H40+O40</f>
        <v>0</v>
      </c>
      <c r="Z39" s="103"/>
      <c r="AA39" s="103"/>
      <c r="AB39" s="104"/>
    </row>
    <row r="40" spans="1:28" ht="15" customHeight="1" thickTop="1" thickBot="1" x14ac:dyDescent="0.35">
      <c r="A40" s="182">
        <f>Y16-Y17</f>
        <v>0</v>
      </c>
      <c r="B40" s="182"/>
      <c r="C40" s="182"/>
      <c r="D40" s="182"/>
      <c r="E40" s="182"/>
      <c r="F40" s="182"/>
      <c r="G40" s="182"/>
      <c r="H40" s="182">
        <f>Y18-Y19</f>
        <v>0</v>
      </c>
      <c r="I40" s="182"/>
      <c r="J40" s="182"/>
      <c r="K40" s="182"/>
      <c r="L40" s="182"/>
      <c r="M40" s="182"/>
      <c r="N40" s="182"/>
      <c r="O40" s="182">
        <f>SUM(Y25:AB28)</f>
        <v>0</v>
      </c>
      <c r="P40" s="182"/>
      <c r="Q40" s="182"/>
      <c r="R40" s="182"/>
      <c r="S40" s="182"/>
      <c r="T40" s="182"/>
      <c r="U40" s="182"/>
      <c r="V40" s="182"/>
      <c r="W40" s="182"/>
      <c r="X40" s="32"/>
      <c r="Y40" s="105"/>
      <c r="Z40" s="106"/>
      <c r="AA40" s="106"/>
      <c r="AB40" s="107"/>
    </row>
    <row r="41" spans="1:28" ht="15" customHeight="1" thickTop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28" ht="15" customHeight="1" x14ac:dyDescent="0.3">
      <c r="A42" s="96" t="s">
        <v>63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</row>
    <row r="43" spans="1:28" ht="4.5" customHeight="1" thickBot="1" x14ac:dyDescent="0.35"/>
    <row r="44" spans="1:28" ht="35.25" customHeight="1" thickTop="1" thickBot="1" x14ac:dyDescent="0.35">
      <c r="A44" s="111" t="s">
        <v>64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33"/>
      <c r="Y44" s="112">
        <f>(((A40*K16)+(H40*K18))*Y23)+((((Y25*K25)+(Y26*K26)+(Y27*K27)+(Y28*K28))))</f>
        <v>0</v>
      </c>
      <c r="Z44" s="113"/>
      <c r="AA44" s="113"/>
      <c r="AB44" s="114"/>
    </row>
    <row r="45" spans="1:28" ht="15" customHeight="1" thickTop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1:28" ht="15" customHeight="1" x14ac:dyDescent="0.3">
      <c r="A46" s="115" t="s">
        <v>65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28" ht="4.5" customHeight="1" x14ac:dyDescent="0.3"/>
    <row r="48" spans="1:28" x14ac:dyDescent="0.3">
      <c r="A48" s="88" t="s">
        <v>66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</row>
    <row r="50" spans="1:28" x14ac:dyDescent="0.3">
      <c r="A50" s="97" t="s">
        <v>67</v>
      </c>
      <c r="B50" s="97"/>
      <c r="C50" s="97"/>
      <c r="D50" s="97"/>
      <c r="E50" s="97"/>
      <c r="F50" s="97"/>
      <c r="G50" s="97"/>
      <c r="H50" s="97"/>
      <c r="I50" s="97"/>
      <c r="J50" s="97" t="s">
        <v>68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8" t="s">
        <v>69</v>
      </c>
      <c r="X50" s="98"/>
      <c r="Y50" s="98"/>
      <c r="Z50" s="98"/>
      <c r="AA50" s="98"/>
      <c r="AB50" s="98"/>
    </row>
    <row r="51" spans="1:28" x14ac:dyDescent="0.3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5"/>
      <c r="X51" s="95"/>
      <c r="Y51" s="95"/>
      <c r="Z51" s="95"/>
      <c r="AA51" s="95"/>
      <c r="AB51" s="95"/>
    </row>
    <row r="52" spans="1:28" ht="4.5" customHeight="1" thickBot="1" x14ac:dyDescent="0.35"/>
    <row r="53" spans="1:28" s="35" customFormat="1" ht="15.6" thickTop="1" thickBot="1" x14ac:dyDescent="0.35">
      <c r="A53" s="89" t="s">
        <v>70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90"/>
      <c r="W53" s="91">
        <f>Y44*W51</f>
        <v>0</v>
      </c>
      <c r="X53" s="92"/>
      <c r="Y53" s="92"/>
      <c r="Z53" s="92"/>
      <c r="AA53" s="92"/>
      <c r="AB53" s="93"/>
    </row>
    <row r="54" spans="1:28" ht="5.4" customHeight="1" thickTop="1" thickBot="1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28" s="35" customFormat="1" ht="15.6" thickTop="1" thickBot="1" x14ac:dyDescent="0.35">
      <c r="A55" s="89" t="s">
        <v>71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91">
        <f>W53*8%</f>
        <v>0</v>
      </c>
      <c r="X55" s="92"/>
      <c r="Y55" s="92"/>
      <c r="Z55" s="92"/>
      <c r="AA55" s="92"/>
      <c r="AB55" s="93"/>
    </row>
    <row r="56" spans="1:28" ht="6" customHeight="1" thickTop="1" thickBot="1" x14ac:dyDescent="0.3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1:28" ht="15.6" thickTop="1" thickBot="1" x14ac:dyDescent="0.35">
      <c r="A57" s="89" t="s">
        <v>72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90"/>
      <c r="W57" s="91">
        <f>W55+W53</f>
        <v>0</v>
      </c>
      <c r="X57" s="92"/>
      <c r="Y57" s="92"/>
      <c r="Z57" s="92"/>
      <c r="AA57" s="92"/>
      <c r="AB57" s="93"/>
    </row>
    <row r="58" spans="1:28" ht="15" thickTop="1" x14ac:dyDescent="0.3"/>
  </sheetData>
  <mergeCells count="75">
    <mergeCell ref="J3:L3"/>
    <mergeCell ref="Z3:AB3"/>
    <mergeCell ref="J5:L5"/>
    <mergeCell ref="A8:AB8"/>
    <mergeCell ref="A10:L10"/>
    <mergeCell ref="M10:AB10"/>
    <mergeCell ref="A11:L11"/>
    <mergeCell ref="M11:AB11"/>
    <mergeCell ref="A12:AB12"/>
    <mergeCell ref="A14:AB14"/>
    <mergeCell ref="A16:E19"/>
    <mergeCell ref="F16:J17"/>
    <mergeCell ref="K16:L17"/>
    <mergeCell ref="M16:X16"/>
    <mergeCell ref="Y16:AB16"/>
    <mergeCell ref="M17:X17"/>
    <mergeCell ref="Y17:AB17"/>
    <mergeCell ref="F18:J19"/>
    <mergeCell ref="K18:L19"/>
    <mergeCell ref="M18:X18"/>
    <mergeCell ref="Y18:AB18"/>
    <mergeCell ref="M19:X19"/>
    <mergeCell ref="Y19:AB19"/>
    <mergeCell ref="M21:X21"/>
    <mergeCell ref="Y21:AB21"/>
    <mergeCell ref="A22:AB22"/>
    <mergeCell ref="A32:AB32"/>
    <mergeCell ref="A25:E28"/>
    <mergeCell ref="F25:J28"/>
    <mergeCell ref="K25:M25"/>
    <mergeCell ref="N25:X25"/>
    <mergeCell ref="Y25:AB25"/>
    <mergeCell ref="K26:M26"/>
    <mergeCell ref="N26:X26"/>
    <mergeCell ref="Y26:AB26"/>
    <mergeCell ref="K27:M27"/>
    <mergeCell ref="N27:X27"/>
    <mergeCell ref="Y27:AB27"/>
    <mergeCell ref="K28:M28"/>
    <mergeCell ref="N28:X28"/>
    <mergeCell ref="Y28:AB28"/>
    <mergeCell ref="A30:AB30"/>
    <mergeCell ref="Y44:AB44"/>
    <mergeCell ref="A57:V57"/>
    <mergeCell ref="Z1:AB1"/>
    <mergeCell ref="W53:AB53"/>
    <mergeCell ref="W55:AB55"/>
    <mergeCell ref="W57:AB57"/>
    <mergeCell ref="A53:V53"/>
    <mergeCell ref="A50:I50"/>
    <mergeCell ref="J50:V50"/>
    <mergeCell ref="W50:AB50"/>
    <mergeCell ref="A51:I51"/>
    <mergeCell ref="J51:V51"/>
    <mergeCell ref="W51:AB51"/>
    <mergeCell ref="O40:W40"/>
    <mergeCell ref="A42:AB42"/>
    <mergeCell ref="A44:W44"/>
    <mergeCell ref="A46:AB46"/>
    <mergeCell ref="A23:E23"/>
    <mergeCell ref="F23:L23"/>
    <mergeCell ref="M23:X23"/>
    <mergeCell ref="Y23:AB23"/>
    <mergeCell ref="A55:V55"/>
    <mergeCell ref="A48:AB48"/>
    <mergeCell ref="A34:W35"/>
    <mergeCell ref="Y34:AB35"/>
    <mergeCell ref="A37:AB37"/>
    <mergeCell ref="A38:AB38"/>
    <mergeCell ref="A39:G39"/>
    <mergeCell ref="H39:N39"/>
    <mergeCell ref="O39:W39"/>
    <mergeCell ref="Y39:AB40"/>
    <mergeCell ref="A40:G40"/>
    <mergeCell ref="H40:N40"/>
  </mergeCells>
  <conditionalFormatting sqref="A51:AB51">
    <cfRule type="containsBlanks" dxfId="31" priority="12">
      <formula>LEN(TRIM(A51))=0</formula>
    </cfRule>
  </conditionalFormatting>
  <conditionalFormatting sqref="Y16:AB19">
    <cfRule type="containsBlanks" dxfId="30" priority="15">
      <formula>LEN(TRIM(Y16))=0</formula>
    </cfRule>
  </conditionalFormatting>
  <conditionalFormatting sqref="Y21:AB21">
    <cfRule type="containsErrors" dxfId="29" priority="7">
      <formula>ISERROR(Y21)</formula>
    </cfRule>
    <cfRule type="cellIs" dxfId="28" priority="10" operator="notBetween">
      <formula>0.5</formula>
      <formula>0.8</formula>
    </cfRule>
    <cfRule type="cellIs" dxfId="27" priority="11" operator="between">
      <formula>0.5</formula>
      <formula>0.8</formula>
    </cfRule>
  </conditionalFormatting>
  <conditionalFormatting sqref="Y25:AB28">
    <cfRule type="containsBlanks" dxfId="26" priority="14">
      <formula>LEN(TRIM(Y25))=0</formula>
    </cfRule>
  </conditionalFormatting>
  <conditionalFormatting sqref="M23:X23">
    <cfRule type="containsBlanks" dxfId="25" priority="2">
      <formula>LEN(TRIM(M23))=0</formula>
    </cfRule>
  </conditionalFormatting>
  <conditionalFormatting sqref="Y23:AB23">
    <cfRule type="containsText" dxfId="24" priority="1" operator="containsText" text="FAUX">
      <formula>NOT(ISERROR(SEARCH("FAUX",Y23)))</formula>
    </cfRule>
  </conditionalFormatting>
  <hyperlinks>
    <hyperlink ref="A48" r:id="rId1"/>
    <hyperlink ref="Z3:AB3" r:id="rId2" display="Dashboard"/>
    <hyperlink ref="Z1" location="'8 CAS INC'!A1" display="Sommaire"/>
    <hyperlink ref="Z1:AB1" location="ACCUEIL!A1" display="Sommaire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99" orientation="portrait" r:id="rId3"/>
  <ignoredErrors>
    <ignoredError sqref="Y21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Données!$K$3:$K$6</xm:f>
          </x14:formula1>
          <xm:sqref>M23:X23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CC4F06C628642A347BDCC99407903" ma:contentTypeVersion="14" ma:contentTypeDescription="Crée un document." ma:contentTypeScope="" ma:versionID="1a9797f11c64a873ba9339a40ce4840e">
  <xsd:schema xmlns:xsd="http://www.w3.org/2001/XMLSchema" xmlns:xs="http://www.w3.org/2001/XMLSchema" xmlns:p="http://schemas.microsoft.com/office/2006/metadata/properties" xmlns:ns2="c21f5496-7950-470e-9a14-2805a98d3ee0" xmlns:ns3="a3b859e0-0701-4f37-b93b-9709fe14f26b" targetNamespace="http://schemas.microsoft.com/office/2006/metadata/properties" ma:root="true" ma:fieldsID="ce56dc4a0cfc732e19c1c23d0ba5975d" ns2:_="" ns3:_="">
    <xsd:import namespace="c21f5496-7950-470e-9a14-2805a98d3ee0"/>
    <xsd:import namespace="a3b859e0-0701-4f37-b93b-9709fe14f2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f5496-7950-470e-9a14-2805a98d3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bd308815-fb67-4023-a41e-3ce5f18ed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859e0-0701-4f37-b93b-9709fe14f2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88e56db-0949-4c99-b7bf-7b1ebfcb66c5}" ma:internalName="TaxCatchAll" ma:showField="CatchAllData" ma:web="a3b859e0-0701-4f37-b93b-9709fe14f2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1f5496-7950-470e-9a14-2805a98d3ee0">
      <Terms xmlns="http://schemas.microsoft.com/office/infopath/2007/PartnerControls"/>
    </lcf76f155ced4ddcb4097134ff3c332f>
    <TaxCatchAll xmlns="a3b859e0-0701-4f37-b93b-9709fe14f2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CBE3BC-0383-410A-BD7B-958204BC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1f5496-7950-470e-9a14-2805a98d3ee0"/>
    <ds:schemaRef ds:uri="a3b859e0-0701-4f37-b93b-9709fe14f2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49F5F3-F1F5-42E9-A64A-3CCE5BD53EFF}">
  <ds:schemaRefs>
    <ds:schemaRef ds:uri="c21f5496-7950-470e-9a14-2805a98d3ee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a3b859e0-0701-4f37-b93b-9709fe14f26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1AE278-96FE-4D85-A5E9-30AEB65F0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16</vt:i4>
      </vt:variant>
    </vt:vector>
  </HeadingPairs>
  <TitlesOfParts>
    <vt:vector size="28" baseType="lpstr">
      <vt:lpstr>ACCUEIL</vt:lpstr>
      <vt:lpstr>CAS 1 Objet</vt:lpstr>
      <vt:lpstr>CAS 1 Cheminée</vt:lpstr>
      <vt:lpstr>CAS 2 Pièce moins 50% pièce</vt:lpstr>
      <vt:lpstr>CAS 3 Pièce sup 50%</vt:lpstr>
      <vt:lpstr>CAS 4 Hab Ind moins 50%</vt:lpstr>
      <vt:lpstr>CAS 5 Hab Ind entre 50 et 80%</vt:lpstr>
      <vt:lpstr>CAS 6 Hab Ind sup à 80</vt:lpstr>
      <vt:lpstr>CAS 7 Hab Col 50-80</vt:lpstr>
      <vt:lpstr>CAS 8 Hab Col sup à 80</vt:lpstr>
      <vt:lpstr>Données</vt:lpstr>
      <vt:lpstr>Espace cultivé</vt:lpstr>
      <vt:lpstr>HABITABLE</vt:lpstr>
      <vt:lpstr>JAUNE</vt:lpstr>
      <vt:lpstr>NOIR</vt:lpstr>
      <vt:lpstr>NON_HABITABLE</vt:lpstr>
      <vt:lpstr>ORANGE</vt:lpstr>
      <vt:lpstr>ROUGE</vt:lpstr>
      <vt:lpstr>VERT</vt:lpstr>
      <vt:lpstr>'CAS 1 Cheminée'!Zone_d_impression</vt:lpstr>
      <vt:lpstr>'CAS 1 Objet'!Zone_d_impression</vt:lpstr>
      <vt:lpstr>'CAS 2 Pièce moins 50% pièce'!Zone_d_impression</vt:lpstr>
      <vt:lpstr>'CAS 3 Pièce sup 50%'!Zone_d_impression</vt:lpstr>
      <vt:lpstr>'CAS 4 Hab Ind moins 50%'!Zone_d_impression</vt:lpstr>
      <vt:lpstr>'CAS 5 Hab Ind entre 50 et 80%'!Zone_d_impression</vt:lpstr>
      <vt:lpstr>'CAS 6 Hab Ind sup à 80'!Zone_d_impression</vt:lpstr>
      <vt:lpstr>'CAS 7 Hab Col 50-80'!Zone_d_impression</vt:lpstr>
      <vt:lpstr>'CAS 8 Hab Col sup à 80'!Zone_d_impression</vt:lpstr>
    </vt:vector>
  </TitlesOfParts>
  <Manager/>
  <Company>SDIS - Loire-Atlantique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LOUSSOUARN Morgan</dc:creator>
  <cp:keywords/>
  <dc:description/>
  <cp:lastModifiedBy>LOUSSOUARN Morgan</cp:lastModifiedBy>
  <cp:revision/>
  <cp:lastPrinted>2025-06-02T12:34:07Z</cp:lastPrinted>
  <dcterms:created xsi:type="dcterms:W3CDTF">2024-11-05T09:01:24Z</dcterms:created>
  <dcterms:modified xsi:type="dcterms:W3CDTF">2025-06-05T07:28:47Z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0x010100653CC4F06C628642A347BDCC99407903</vt:lpwstr>
  </property>
</Properties>
</file>